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cottonconnect104-my.sharepoint.com/personal/akshay_gore_cottonconnect_org/Documents/Daily Work/2026/July/COS/"/>
    </mc:Choice>
  </mc:AlternateContent>
  <xr:revisionPtr revIDLastSave="0" documentId="8_{DB99D4D4-FB6B-46F5-A0BC-35AB7F1701C1}" xr6:coauthVersionLast="47" xr6:coauthVersionMax="47" xr10:uidLastSave="{00000000-0000-0000-0000-000000000000}"/>
  <bookViews>
    <workbookView xWindow="-120" yWindow="-120" windowWidth="29040" windowHeight="15840" activeTab="1" xr2:uid="{D3DA7B0B-2398-4748-AB68-45D84A58DCE0}"/>
  </bookViews>
  <sheets>
    <sheet name="REEL Regenerative Tool-Gin" sheetId="2" r:id="rId1"/>
    <sheet name="Guidance for Assessors for Gin" sheetId="7" r:id="rId2"/>
    <sheet name="Narrative Report" sheetId="5" r:id="rId3"/>
    <sheet name="Results" sheetId="4" r:id="rId4"/>
    <sheet name="Legends" sheetId="6" r:id="rId5"/>
  </sheets>
  <definedNames>
    <definedName name="__xlfn_AGGREGATE">#N/A</definedName>
    <definedName name="__xlfn_COUNTIFS">#N/A</definedName>
    <definedName name="_xlnm._FilterDatabase" localSheetId="1" hidden="1">'Guidance for Assessors for Gin'!$A$1:$G$159</definedName>
    <definedName name="_xlnm._FilterDatabase" localSheetId="0" hidden="1">'REEL Regenerative Tool-Gin'!$A$19:$P$107</definedName>
    <definedName name="Excel_BuiltIn_Print_Area" localSheetId="2">'Narrative Report'!$A$1:$O$58</definedName>
    <definedName name="_xlnm.Print_Area" localSheetId="2">'Narrative Report'!$A$1:$P$58</definedName>
    <definedName name="_xlnm.Print_Area" localSheetId="3">Results!$A$1:$P$57</definedName>
    <definedName name="Z_040A5EF0_D2B3_4733_89B9_F7FC4E8ABD27__wvu_Rows" localSheetId="3">Results!#REF!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5" i="2" l="1"/>
  <c r="O46" i="2"/>
  <c r="O48" i="2"/>
  <c r="O49" i="2"/>
  <c r="O51" i="2"/>
  <c r="O52" i="2"/>
  <c r="O53" i="2"/>
  <c r="O54" i="2"/>
  <c r="O57" i="2"/>
  <c r="O58" i="2"/>
  <c r="O59" i="2"/>
  <c r="O60" i="2"/>
  <c r="O61" i="2"/>
  <c r="O64" i="2"/>
  <c r="O65" i="2"/>
  <c r="O67" i="2"/>
  <c r="O68" i="2"/>
  <c r="O69" i="2"/>
  <c r="O70" i="2"/>
  <c r="O73" i="2"/>
  <c r="O75" i="2"/>
  <c r="O76" i="2"/>
  <c r="O79" i="2"/>
  <c r="O80" i="2"/>
  <c r="O81" i="2"/>
  <c r="O82" i="2"/>
  <c r="O83" i="2"/>
  <c r="O86" i="2"/>
  <c r="O87" i="2"/>
  <c r="O88" i="2"/>
  <c r="O89" i="2"/>
  <c r="O90" i="2"/>
  <c r="O92" i="2"/>
  <c r="O93" i="2"/>
  <c r="O94" i="2"/>
  <c r="O95" i="2"/>
  <c r="O96" i="2"/>
  <c r="O98" i="2"/>
  <c r="O99" i="2"/>
  <c r="O100" i="2"/>
  <c r="O103" i="2"/>
  <c r="O104" i="2"/>
  <c r="O105" i="2"/>
  <c r="O107" i="2"/>
  <c r="O41" i="2"/>
  <c r="O40" i="2"/>
  <c r="O39" i="2"/>
  <c r="O35" i="2"/>
  <c r="O33" i="2"/>
  <c r="O31" i="2"/>
  <c r="O30" i="2"/>
  <c r="O29" i="2"/>
  <c r="O28" i="2"/>
  <c r="O26" i="2"/>
  <c r="O23" i="2"/>
  <c r="G43" i="4"/>
  <c r="E43" i="4"/>
  <c r="C43" i="4"/>
  <c r="G39" i="4"/>
  <c r="H39" i="4" s="1"/>
  <c r="E39" i="4"/>
  <c r="F39" i="4" s="1"/>
  <c r="C39" i="4"/>
  <c r="D39" i="4" s="1"/>
  <c r="G38" i="4"/>
  <c r="H38" i="4" s="1"/>
  <c r="E38" i="4"/>
  <c r="F38" i="4" s="1"/>
  <c r="C38" i="4"/>
  <c r="D38" i="4" s="1"/>
  <c r="G37" i="4"/>
  <c r="H37" i="4" s="1"/>
  <c r="E37" i="4"/>
  <c r="F37" i="4" s="1"/>
  <c r="C37" i="4"/>
  <c r="D37" i="4" s="1"/>
  <c r="G36" i="4"/>
  <c r="H36" i="4" s="1"/>
  <c r="E36" i="4"/>
  <c r="F36" i="4" s="1"/>
  <c r="C36" i="4"/>
  <c r="D36" i="4" s="1"/>
  <c r="C35" i="4"/>
  <c r="D35" i="4" s="1"/>
  <c r="G35" i="4"/>
  <c r="H35" i="4" s="1"/>
  <c r="E35" i="4"/>
  <c r="F35" i="4" s="1"/>
  <c r="E34" i="4"/>
  <c r="F34" i="4" s="1"/>
  <c r="G34" i="4"/>
  <c r="H34" i="4" s="1"/>
  <c r="C34" i="4"/>
  <c r="D34" i="4" s="1"/>
  <c r="G33" i="4"/>
  <c r="H33" i="4" s="1"/>
  <c r="C33" i="4"/>
  <c r="D33" i="4" s="1"/>
  <c r="E33" i="4"/>
  <c r="F33" i="4" s="1"/>
  <c r="G31" i="4"/>
  <c r="H31" i="4" s="1"/>
  <c r="E31" i="4"/>
  <c r="F31" i="4" s="1"/>
  <c r="G32" i="4"/>
  <c r="H32" i="4" s="1"/>
  <c r="E32" i="4"/>
  <c r="F32" i="4" s="1"/>
  <c r="C32" i="4"/>
  <c r="D32" i="4" s="1"/>
  <c r="C31" i="4"/>
  <c r="C40" i="4" l="1"/>
  <c r="D31" i="4"/>
  <c r="D40" i="4" s="1"/>
  <c r="H40" i="4"/>
  <c r="F40" i="4"/>
  <c r="G40" i="4"/>
  <c r="E40" i="4"/>
  <c r="C42" i="4" l="1"/>
  <c r="N25" i="4" s="1"/>
  <c r="N24" i="4"/>
  <c r="N21" i="4"/>
  <c r="N22"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tc={D3B6A259-5265-4D1E-9879-7E6D8B6829F0}</author>
    <author>tc={27C0FFF9-4B5C-4C35-A450-F20407C57653}</author>
  </authors>
  <commentList>
    <comment ref="I19" authorId="0" shapeId="0" xr:uid="{D3B6A259-5265-4D1E-9879-7E6D8B6829F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PC within FLOCERT is the abbreviation for 'producer certification'. For avoiding confusion, I'd recommend that we find another terminology here
Reply:
    Here the abreviation is clearly mentioned</t>
        </r>
      </text>
    </comment>
    <comment ref="J19" authorId="1" shapeId="0" xr:uid="{27C0FFF9-4B5C-4C35-A450-F20407C57653}">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I think this column should be renamed to 'Non-Compliance' (NC), this will be in line then with Fairtrade/FLOCERT terminology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tc={CAF42B5C-9535-4BA9-ABE6-C783AE8333E8}</author>
  </authors>
  <commentList>
    <comment ref="B17" authorId="0" shapeId="0" xr:uid="{CAF42B5C-9535-4BA9-ABE6-C783AE8333E8}">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I have a comment on the abbreviations: PC at FLOCERT/Fairtrade means 'Producer Certification' and NC means 'Non-conformity'.....I'd recommend for us to use other terms/abbreviations and so to avoid any confusion of FLOCERT-auditors. Also, I have never heart the term 'need compliance' and would recommend to review that</t>
        </r>
      </text>
    </comment>
  </commentList>
</comments>
</file>

<file path=xl/sharedStrings.xml><?xml version="1.0" encoding="utf-8"?>
<sst xmlns="http://schemas.openxmlformats.org/spreadsheetml/2006/main" count="1261" uniqueCount="698">
  <si>
    <t>REEL Regenerative Standard Version 1.0</t>
  </si>
  <si>
    <t>Verification Assessment Tool</t>
  </si>
  <si>
    <r>
      <t xml:space="preserve">Date(s) of audit 
</t>
    </r>
    <r>
      <rPr>
        <b/>
        <sz val="8"/>
        <color indexed="62"/>
        <rFont val="Verdana"/>
        <family val="2"/>
      </rPr>
      <t>(dd.mm.yyyy - dd.mm.yyyy)</t>
    </r>
  </si>
  <si>
    <t>Number of onsite days</t>
  </si>
  <si>
    <t>Type of verification/audit</t>
  </si>
  <si>
    <t>Total Number of Farmers</t>
  </si>
  <si>
    <t>Producer Group  Name/ID</t>
  </si>
  <si>
    <t>Total Number of Workers
(Producer Group)</t>
  </si>
  <si>
    <t>Ginner N°1  - Name</t>
  </si>
  <si>
    <t>Total Number of Workers
(Ginner  N°1)</t>
  </si>
  <si>
    <t>Ginner N°2 - Name</t>
  </si>
  <si>
    <t>Total Number of Workers 
(Ginner  N°2)</t>
  </si>
  <si>
    <t>Ginner N°3 - Name</t>
  </si>
  <si>
    <t>Total Number of Workers 
(Ginner  N°3)</t>
  </si>
  <si>
    <t xml:space="preserve">Verification year </t>
  </si>
  <si>
    <r>
      <t>Verification Cycle requirements chose the year of assessment: (</t>
    </r>
    <r>
      <rPr>
        <sz val="10"/>
        <color indexed="56"/>
        <rFont val="Verdana"/>
        <family val="2"/>
      </rPr>
      <t>year 1, year 2, year 3)</t>
    </r>
  </si>
  <si>
    <t>Country of verification/audit</t>
  </si>
  <si>
    <t>Name of  Verifiers: Lead &amp; Team member(s)</t>
  </si>
  <si>
    <t xml:space="preserve">Regenerative (R) </t>
  </si>
  <si>
    <t>Group</t>
  </si>
  <si>
    <t>Major (M)</t>
  </si>
  <si>
    <t>Nr</t>
  </si>
  <si>
    <t xml:space="preserve">Standard Requirements </t>
  </si>
  <si>
    <t>Farm Size</t>
  </si>
  <si>
    <t>Applicability Year
(Onwards)</t>
  </si>
  <si>
    <t>Full Compliance (FC)</t>
  </si>
  <si>
    <t>Partial Compliance (PC)</t>
  </si>
  <si>
    <t>Non Compliance (NC)</t>
  </si>
  <si>
    <t>Caluses</t>
  </si>
  <si>
    <t>Compliance status</t>
  </si>
  <si>
    <t>Compliance remarks</t>
  </si>
  <si>
    <t>Method of Verification</t>
  </si>
  <si>
    <t>Score</t>
  </si>
  <si>
    <t>Auditor/Verifier Comments</t>
  </si>
  <si>
    <t>Integrated Management System (IMS)</t>
  </si>
  <si>
    <t>Contracts and Agreements</t>
  </si>
  <si>
    <t>1.1.1</t>
  </si>
  <si>
    <t>Written Contracts, memberships and agreements shall be in place at all levels.</t>
  </si>
  <si>
    <t>PG</t>
  </si>
  <si>
    <t>SF, LF</t>
  </si>
  <si>
    <t>CM</t>
  </si>
  <si>
    <t>DR &amp; MI</t>
  </si>
  <si>
    <t>FC</t>
  </si>
  <si>
    <t>PG &amp; G</t>
  </si>
  <si>
    <t>1.1.1.2</t>
  </si>
  <si>
    <t>An agreement between Ginners, the Implementation Partner/Producer Group, and CottonConnect shall be in place, clearly defining, among other aspects, the purchase requirements.</t>
  </si>
  <si>
    <t>An agreement is in place and has been signed by all three parties.</t>
  </si>
  <si>
    <t>An agreement is in place but has not been signed by all three parties.</t>
  </si>
  <si>
    <t>The agreement is not in place.</t>
  </si>
  <si>
    <t>PC</t>
  </si>
  <si>
    <t>Establishment of Producer Groups</t>
  </si>
  <si>
    <t>NC</t>
  </si>
  <si>
    <t>1.2.1</t>
  </si>
  <si>
    <t>A Producer Group and Implementation Partner structure shall be established, with detailed descriptions of communication strategies with farmer members, including capacity building and first and second-level facilitation.</t>
  </si>
  <si>
    <t>SF</t>
  </si>
  <si>
    <t>M</t>
  </si>
  <si>
    <t>Documentation and Information Management</t>
  </si>
  <si>
    <t>1.3.1</t>
  </si>
  <si>
    <t>A system shall be in place for Documentation and Information Management to record, collect, collate, store, extract, and report data required for programme needs.</t>
  </si>
  <si>
    <t>Quality, Traceability, and Terms of Trade</t>
  </si>
  <si>
    <t>1.4.1</t>
  </si>
  <si>
    <t>Farmers shall adopt quality and traceability practices at the pre-harvesting, harvesting, post-harvesting handling, and storage stages.</t>
  </si>
  <si>
    <t>1.4.1.3</t>
  </si>
  <si>
    <t>The flow of REEL Cotton products shall be documented up to the ginner level and maintained.</t>
  </si>
  <si>
    <t>REEL COTTON product flow is not documented.</t>
  </si>
  <si>
    <t>MI, PG, RF &amp; DR</t>
  </si>
  <si>
    <t>1.4.2.</t>
  </si>
  <si>
    <t>A quality and traceability system shall be established at the ginner level.</t>
  </si>
  <si>
    <t>G</t>
  </si>
  <si>
    <t>1.4.2.1</t>
  </si>
  <si>
    <t>Ginners shall maintain separate heaps for REEL Seed Cotton to prevent contamination.</t>
  </si>
  <si>
    <t>Separate heaps for REEL COTTON are maintained by the ginner.</t>
  </si>
  <si>
    <t>The separation of the heap for REEL COTTON is not adequately maintained.</t>
  </si>
  <si>
    <t>REEL COTTON is not maintained as a separate heap.</t>
  </si>
  <si>
    <t>MI</t>
  </si>
  <si>
    <t>1.4.2.2</t>
  </si>
  <si>
    <t>Ginners shall maintain separate storage spaces for lint cotton.</t>
  </si>
  <si>
    <t>Separate storage spaces for lint cotton are maintained by the ginner.</t>
  </si>
  <si>
    <t>The separate storage space for lint cotton is not adequately maintained.</t>
  </si>
  <si>
    <t>Ginners do not maintain separate storage spaces for lint cotton.</t>
  </si>
  <si>
    <t>MI &amp; DR</t>
  </si>
  <si>
    <t>1.4.2.3</t>
  </si>
  <si>
    <t>Traceability tools (e.g. TraceBale) and techniques shall be accessible, and all required data shall be maintained and processed at the ginner level.</t>
  </si>
  <si>
    <t>1.4.2.4</t>
  </si>
  <si>
    <t>The ginner shall demonstrate the separation, physical traceability, and document traceability of REEL cotton for each specific Bale ID.</t>
  </si>
  <si>
    <t>Ginners demonstrate separation, physical traceability, and documented traceability of REEL Cotton against a specific Bale ID.</t>
  </si>
  <si>
    <t>Ginners demonstrate either separation, physical traceability, or documented traceability of REEL Cotton against a particular Bale ID, but not all three or Ginners do not display adequate physical and documented traceability of REEL Cotton against a particular Bale ID.</t>
  </si>
  <si>
    <t>Ginners do not demonstrate separation, physical traceability, or documented traceability of REEL Cotton against a particular Bale ID.</t>
  </si>
  <si>
    <t>1.4.3</t>
  </si>
  <si>
    <t>A harvest guideline shall be developed.</t>
  </si>
  <si>
    <t>1.4.3.1</t>
  </si>
  <si>
    <t>A harvest guideline for the producer group shall be developed and provided.
Reference: The harvest guidelines should cover the following:
1. Contamination and trash minimisation
2. Storage, transportation, and quality precautions
3. Moisture reduction
4. Packaging and storage</t>
  </si>
  <si>
    <t>Harvest guidelines have been developed and provided to more than 80% of the farmers.</t>
  </si>
  <si>
    <t>Harvest guidelines have been developed and provided to less than 79% and more than 50% of the farmers.</t>
  </si>
  <si>
    <t>Harvest guidelines have not been developed, or less than 50% of the farmers have received or been informed about them.</t>
  </si>
  <si>
    <t>1.4.4</t>
  </si>
  <si>
    <t>Clear terms of trade shall be established between trading partners. (Producer Group/Implementation Partner and Ginners.)</t>
  </si>
  <si>
    <t>1.4.4.1</t>
  </si>
  <si>
    <t>No trading partner shall be paid or sell below the reference price. In other words, the price agreed upon between parties (Farmer and Producer Group, and Producer Group and Ginners) must meet or exceed the regional reference prices for the product being traded.</t>
  </si>
  <si>
    <t>The price paid follows the local reference for all farmers.</t>
  </si>
  <si>
    <t>The price paid follows the local reference for 50% to 79% of farmers.</t>
  </si>
  <si>
    <t>The price paid does not follow the local reference, or if it does, it applies to less than 50% of the farmers.</t>
  </si>
  <si>
    <t>Policies, procedures, and responsibilities</t>
  </si>
  <si>
    <t>1.5.1</t>
  </si>
  <si>
    <t>Policies, procedures, and responsibilities for the most relevant aspects of the standard</t>
  </si>
  <si>
    <t xml:space="preserve">Training </t>
  </si>
  <si>
    <t>1.6.1</t>
  </si>
  <si>
    <t>Training of Trainers (ToT)</t>
  </si>
  <si>
    <t>1.6.1.1</t>
  </si>
  <si>
    <t>Producer group - A System shall be in place to recruit, train and monitor the performance of the Trainers.</t>
  </si>
  <si>
    <t>CT</t>
  </si>
  <si>
    <t>1.6.1.2</t>
  </si>
  <si>
    <t>Training of Ginners shall be conducted through CottonConnect.</t>
  </si>
  <si>
    <t>1.6.1.2.1</t>
  </si>
  <si>
    <t>Training of Ginners shall be conducted through CottonConnect (REEL COTTON).</t>
  </si>
  <si>
    <t>Training of the ginners has been conducted through CottonConnect (REEL COTTON).</t>
  </si>
  <si>
    <t>Training of the ginners has been conducted by CottonConnect, but no evidence of the training has been maintained.</t>
  </si>
  <si>
    <t>Training of the ginners has not been conducted by CottonConnect (REEL COTTON).</t>
  </si>
  <si>
    <t>1.6.1.2.2</t>
  </si>
  <si>
    <t>The annual training plan and attendance records of ginning staff shall be maintained.</t>
  </si>
  <si>
    <t>The annual training plan and attendance records are maintained.</t>
  </si>
  <si>
    <t>The annual training plan or the attendance records are maintained.</t>
  </si>
  <si>
    <t>There is no annual training plan, nor is the attendance record maintained.</t>
  </si>
  <si>
    <t>1.6.1.2.3</t>
  </si>
  <si>
    <t>The training of Ginners shall cover programmatic training, quality, traceability management systems, and HSSE (Health, Safety, Security, and Environment).</t>
  </si>
  <si>
    <t>MI, DR &amp; WI</t>
  </si>
  <si>
    <t>1.6.2</t>
  </si>
  <si>
    <t>Training of Farmers (ToF)</t>
  </si>
  <si>
    <t>1.6.2.1</t>
  </si>
  <si>
    <t>A system shall be in place to train and monitor the Farmers training performance.</t>
  </si>
  <si>
    <t>First-Level Facilitation (Farmer group meetings, individual farmer meetings, individual farm visits, demonstrations)</t>
  </si>
  <si>
    <t>1.7.1</t>
  </si>
  <si>
    <t>First-level facilitation is provided to farmers through group meetings, demonstration plots, exposure visits, and individual farm visits.</t>
  </si>
  <si>
    <t>CF</t>
  </si>
  <si>
    <t>1.7.2</t>
  </si>
  <si>
    <t>First-level facilitation activities shall be recorded, and attendance shall be registered.</t>
  </si>
  <si>
    <t xml:space="preserve">Second level facilitation </t>
  </si>
  <si>
    <t>1.8.1</t>
  </si>
  <si>
    <t xml:space="preserve">Awareness and Mapping for Regenerative Agriculture Implementation </t>
  </si>
  <si>
    <t>CS</t>
  </si>
  <si>
    <t>1.8.2</t>
  </si>
  <si>
    <t>Based on the mapping exercises, linkages shall be established</t>
  </si>
  <si>
    <t>1.8.3</t>
  </si>
  <si>
    <t>Farmers shall be provided with sufficient and updated information on the types and biology of pests, diseases, weeds, and natural enemies, as well as on alternative products that can substitute internationally banned pesticides and shall possess the means to adopt biological and cultural control measures.</t>
  </si>
  <si>
    <t>1.8.4</t>
  </si>
  <si>
    <t>The cotton farmer shall be able to demonstrate an understanding of the concept of Integrated Nutrient Management (INM) and its relationship with soil.</t>
  </si>
  <si>
    <t>Plant and Field Management</t>
  </si>
  <si>
    <t xml:space="preserve">Plant </t>
  </si>
  <si>
    <t>2.1.1</t>
  </si>
  <si>
    <t>The cotton farmers shall understand the full concept of resilience, be able to implement it effectively against pests and assess its economic viability.</t>
  </si>
  <si>
    <t>CI</t>
  </si>
  <si>
    <t xml:space="preserve">Field </t>
  </si>
  <si>
    <t>2.2.1</t>
  </si>
  <si>
    <t>The cotton farmers shall adopt measures to improve the production system's resilience against pests.</t>
  </si>
  <si>
    <t>Soil and Integrated Nutrient Management</t>
  </si>
  <si>
    <t>Soil Fertility</t>
  </si>
  <si>
    <t>3.1.1</t>
  </si>
  <si>
    <t>Cotton farmers shall adopt measures to increase soil fertility.</t>
  </si>
  <si>
    <t xml:space="preserve">Soil Erosion </t>
  </si>
  <si>
    <t>3.2.1</t>
  </si>
  <si>
    <t>Appropriate measures shall be implemented to avoid soil erosion.</t>
  </si>
  <si>
    <t>3.3.1</t>
  </si>
  <si>
    <t>Fertiliser application shall be based on the evaluation of needs, taking into account soil-borne nutrients, soil conditions, and input from non-mineral sources.</t>
  </si>
  <si>
    <t>3.3.2</t>
  </si>
  <si>
    <t>Use methods and storage practices for fertilisers shall ensure that their application does not pose a risk of water pollution or health hazards to those who apply them.</t>
  </si>
  <si>
    <t>Pest Management</t>
  </si>
  <si>
    <t>4.1.1</t>
  </si>
  <si>
    <t>Crop hygiene shall be safeguarded through preventive cultural means.</t>
  </si>
  <si>
    <t>4.1.2</t>
  </si>
  <si>
    <t>Monitoring to determine the economic threshold of pests and the optimal time for the application of pesticides shall be practiced.</t>
  </si>
  <si>
    <t>4.1.3</t>
  </si>
  <si>
    <t>Farmers shall be encouraged to use recurrent herbicides only as a last resort.</t>
  </si>
  <si>
    <t>4.1.4</t>
  </si>
  <si>
    <t>Cultural, physical, and biological measures shall be applied before resorting to chemical pest control, and only if scouting has shown pest infestation.</t>
  </si>
  <si>
    <t>Pesticide use</t>
  </si>
  <si>
    <t>4.2.1</t>
  </si>
  <si>
    <t>REEL farmers shall strive to reduce the amounts of pesticides used over time, with records of pesticide use being maintained and available.</t>
  </si>
  <si>
    <t>4.2.2</t>
  </si>
  <si>
    <t>Substances classified as WHO Class Ia and Ib, as well as those banned by international conventions (such as POP, PIC, Montreal, and Stockholm), shall not be used.</t>
  </si>
  <si>
    <t>4.2.3</t>
  </si>
  <si>
    <t>Substances listed on the REEL Prohibited Pesticide List shall be phased out.</t>
  </si>
  <si>
    <t>4.2.4</t>
  </si>
  <si>
    <t>Pesticides used shall be officially registered in the country, with crop and pest specificity warranted.</t>
  </si>
  <si>
    <t xml:space="preserve">Safe Handling </t>
  </si>
  <si>
    <t>4.3.1</t>
  </si>
  <si>
    <t>Pesticides shall be safely stored, handled, and disposed of.</t>
  </si>
  <si>
    <t>MI, PG, FE &amp; RF</t>
  </si>
  <si>
    <t>Water Management</t>
  </si>
  <si>
    <t>Sustainable water sources</t>
  </si>
  <si>
    <t>5.1.1</t>
  </si>
  <si>
    <t>Sources of water for the irrigation of cotton fields shall be identified and preserved.</t>
  </si>
  <si>
    <t>5.1.2</t>
  </si>
  <si>
    <t>Producer groups shall adopt initiatives to preserve water sources.</t>
  </si>
  <si>
    <t>Quality of Irrigation water</t>
  </si>
  <si>
    <t>5.2.1</t>
  </si>
  <si>
    <t>The water used for irrigation of cotton fields shall be safe for crops, soil, and human health.</t>
  </si>
  <si>
    <t>Sustainable Use of water</t>
  </si>
  <si>
    <t>5.3.1</t>
  </si>
  <si>
    <t>Measures to optimise water use for the irrigation of cotton fields shall be adopted.</t>
  </si>
  <si>
    <t>Ecosystem protection and conservation of high carbon stock areas</t>
  </si>
  <si>
    <t>Forest conservation and protection of sensitive areas</t>
  </si>
  <si>
    <t>6.1.1</t>
  </si>
  <si>
    <t>New lands for cotton cultivation shall not be developed through deforestation, on protected land, or in areas of high biodiversity.</t>
  </si>
  <si>
    <t>6.2.1</t>
  </si>
  <si>
    <t>Cotton production shall respect ecologically sensitive areas by maintaining adequately sized buffers, and there shall be visible signs that these areas have been actively restored.</t>
  </si>
  <si>
    <t>6.2.2</t>
  </si>
  <si>
    <t>Buffers to public areas such as roads and human settlements shall be maintained.</t>
  </si>
  <si>
    <t>Ecological compensation</t>
  </si>
  <si>
    <t>6.3.1</t>
  </si>
  <si>
    <t>The cotton farmer shall actively contribute to restoring unproductive land.</t>
  </si>
  <si>
    <t>Agrobiodiversity and Climate Adaptation</t>
  </si>
  <si>
    <t>6.4.1</t>
  </si>
  <si>
    <t>Cotton farmers shall diversify their production systems to enhance environmental and economic sustainability.</t>
  </si>
  <si>
    <t>Waste management</t>
  </si>
  <si>
    <t>7.1.1</t>
  </si>
  <si>
    <t>The cotton farmer shall demonstrate that the farm is free of hazardous waste and that disposal techniques are appropriate for the identified waste.</t>
  </si>
  <si>
    <t>Institutional building</t>
  </si>
  <si>
    <t>Strengthening Producer Groups</t>
  </si>
  <si>
    <t>8.1.2</t>
  </si>
  <si>
    <t xml:space="preserve">Joint activities by Farmer Groups are actively promoted </t>
  </si>
  <si>
    <t>Social Conditions</t>
  </si>
  <si>
    <t>Freedom of Association (ILO 87) &amp; Collective bargaining (ILO 89)</t>
  </si>
  <si>
    <t>9.1.1</t>
  </si>
  <si>
    <t>Management of farms/gin with more than 10 full or part-time permanent workers shall recognise, in writing and in practice, the right of all workers to establish and join worker organisations of their own choosing and to collectively negotiate their working conditions.</t>
  </si>
  <si>
    <t xml:space="preserve">PG &amp; G </t>
  </si>
  <si>
    <t>9.1.1.1</t>
  </si>
  <si>
    <t>Management shall respect the right of all workers to form or join a trade union or informal labour group of their choice and to engage in trade union activities on-site, if available.</t>
  </si>
  <si>
    <t>CE</t>
  </si>
  <si>
    <t>9.1.1.2</t>
  </si>
  <si>
    <t>Workers shall have the right to choose their representative at any level.</t>
  </si>
  <si>
    <t>9.1.2</t>
  </si>
  <si>
    <t>If no active and representative union exists on farms with more than 10 full or part-time permanent workers, all workers shall democratically elect a workers' committee to represent them and negotiate with management to defend their rights and interests.</t>
  </si>
  <si>
    <t>9.1.2.1</t>
  </si>
  <si>
    <t>Worker committees shall be established to defend workers' rights and interests if trade unions are absent on-site or in the area.</t>
  </si>
  <si>
    <t>9.1.2.2</t>
  </si>
  <si>
    <t>The workers' committee shall be democratically elected by workers to represent their interests and negotiate with management.</t>
  </si>
  <si>
    <t>9.1.3</t>
  </si>
  <si>
    <t>Workers shall not be subject to retaliation, discrimination, or any other negative consequences as a result of collective bargaining.</t>
  </si>
  <si>
    <t>9.1.3.1</t>
  </si>
  <si>
    <t>The union representative/workers' committee representative shall have access to all workers at the workplace.</t>
  </si>
  <si>
    <t>9.1.3.2</t>
  </si>
  <si>
    <t>The union representative/workers' committee representative shall be aware of the appeal procedure in case management does not comply with legal rules.</t>
  </si>
  <si>
    <t>The union representative/workers' committee representative has knowledge of the appeal procedure.</t>
  </si>
  <si>
    <t>The union representative/workers' committee representative has little knowledge of the appeal procedure.</t>
  </si>
  <si>
    <t>The union representative/workers' committee representative has no knowledge of the appeal procedure.</t>
  </si>
  <si>
    <t>9.1.3.3</t>
  </si>
  <si>
    <t>The workers' committee shall be capable of operating on-site, free from farm management interference.</t>
  </si>
  <si>
    <t>9.1.3.4</t>
  </si>
  <si>
    <t>There shall be no signs of worker retaliation or discrimination due to collective bargaining.</t>
  </si>
  <si>
    <t>No worker is retaliated or discriminated due to collective bargaining.</t>
  </si>
  <si>
    <t>At least one worker has been retaliated or discriminated due to collective bargaining.</t>
  </si>
  <si>
    <t>More than one worker has been retaliated or discriminated due to collective bargaining.</t>
  </si>
  <si>
    <t>Prohibition of Forced Labour (ILO 29 &amp; 105)</t>
  </si>
  <si>
    <t>9.2.1</t>
  </si>
  <si>
    <t>Forced labour, including bonded or involuntary prison labour, does not occur.</t>
  </si>
  <si>
    <t>9.2.1.1</t>
  </si>
  <si>
    <t>There shall be no evidence of forced labour.</t>
  </si>
  <si>
    <t>9.2.1.2</t>
  </si>
  <si>
    <t>No recruitment fee, charges, or retention of valuables or identity papers shall be imposed on members.</t>
  </si>
  <si>
    <t>9.2.1.3</t>
  </si>
  <si>
    <t>Salaries or wages shall not be retained by the member farmers or ginners to force workers to stay.</t>
  </si>
  <si>
    <t>Salaries, or wages or parts hereof, are not retained as a means to force workers to stay.</t>
  </si>
  <si>
    <t>9.2.1.4</t>
  </si>
  <si>
    <t>Workers shall be free to leave their workplace with appropriate notice.</t>
  </si>
  <si>
    <t>9.2.1.5</t>
  </si>
  <si>
    <t>Spouses shall work voluntarily and on a separate contract basis.</t>
  </si>
  <si>
    <t>All spouses work voluntarily and on a separate contract basis.</t>
  </si>
  <si>
    <t>At least one spouse was found to work involuntarily without own contract basis.</t>
  </si>
  <si>
    <t>More than one spouse was found to work involuntarily without own contract basis.</t>
  </si>
  <si>
    <t>Prohibition of Child Labour (ILO 138)</t>
  </si>
  <si>
    <t>9.3.1</t>
  </si>
  <si>
    <t>Children shall not be employed or contracted below the age of 14.</t>
  </si>
  <si>
    <t>9.3.1.1</t>
  </si>
  <si>
    <t>The minimum age of children employed shall not be less than the age of completion of compulsory schooling and, in any case, shall not be less than 14.</t>
  </si>
  <si>
    <t>9.3.1.2</t>
  </si>
  <si>
    <t>Policies and procedures to prevent the employment of children below the age of 14 shall be in place and under the custody of the implementing body.</t>
  </si>
  <si>
    <t>Policies and procedures are not sufficient to prevent children below the age of 14 from being employed.</t>
  </si>
  <si>
    <t>9.3.2</t>
  </si>
  <si>
    <t>All children of farmers, farm labour and gin labour shall attend compulsory schooling. Work shall not jeopardise their schooling or social, moral, or physical development.</t>
  </si>
  <si>
    <t>9.3.2.1</t>
  </si>
  <si>
    <t>Member farmers and ginners shall ensure that work does not jeopardise the schooling, health, safety, or social, moral, or physical development of workers under the age of 18.</t>
  </si>
  <si>
    <t>9.3.2.2</t>
  </si>
  <si>
    <t>Children under the age of 14 engaged in joint family labour or neighbourhood services shall only perform work duties that are commensurate with their age and under the custody and guidance of their parents or relatives.</t>
  </si>
  <si>
    <t>9.3.2.3</t>
  </si>
  <si>
    <t>Children under the age of 14 engaged in joint family labour or neighbourhood services shall do so only after school or during holidays.</t>
  </si>
  <si>
    <t>No child under the age of 14 was found to be engaged in joint family labour during school time.</t>
  </si>
  <si>
    <t>9.3.2.4</t>
  </si>
  <si>
    <t>All children of farmers, farm labour and gin labour shall attend compulsory schooling.</t>
  </si>
  <si>
    <t>Prohibition of worst forms of child labour (ILO 182)</t>
  </si>
  <si>
    <t>9.4.1</t>
  </si>
  <si>
    <t>Worst forms of child labour do not occur.</t>
  </si>
  <si>
    <t>9.4.1.1</t>
  </si>
  <si>
    <t>There shall be no evidence of trafficked, bonded, forced, or abused labour.</t>
  </si>
  <si>
    <t>9.4.2</t>
  </si>
  <si>
    <t>Monitoring, evaluation and response mechanisms exist.</t>
  </si>
  <si>
    <t>9.4.2.1</t>
  </si>
  <si>
    <t>Incidences of the worst and regular forms of child labour shall be documented.</t>
  </si>
  <si>
    <t>Incidences of worst and regular forms of child labour have been documented (if applicable).</t>
  </si>
  <si>
    <t>Not all incidences of worst and regular forms of child labour have been documented (if applicable).</t>
  </si>
  <si>
    <t>No incidences of worst and regular forms of child labour have been documented (if applicable).</t>
  </si>
  <si>
    <t>9.4.2.2</t>
  </si>
  <si>
    <t>An action plan to prevent, monitor, and remediate child labour shall be implemented, documented, and followed up.</t>
  </si>
  <si>
    <t>The action plan is implemented, documented and followed up.</t>
  </si>
  <si>
    <t>The action plan is partly implemented and / or not properly documented and followed up.</t>
  </si>
  <si>
    <t>There is no action plan.</t>
  </si>
  <si>
    <t>Warranty of Occupational Safety</t>
  </si>
  <si>
    <t>9.5.1</t>
  </si>
  <si>
    <t>The farm shall provide workers in all work areas with the basic services, resources, and working conditions necessary to comply with occupational health and safety programme objectives.</t>
  </si>
  <si>
    <t>9.5.1.1</t>
  </si>
  <si>
    <t>A safe and hygienic working environment shall be provided, considering the prevailing knowledge of seed cotton production and ginning and any specific hazards. Adequate steps shall be taken to prevent accidents and injury to health arising from, associated with, or occurring in the course of work by minimising, as far as reasonably practicable, the causes of hazards inherent in the working environment.</t>
  </si>
  <si>
    <t>9.5.1.2</t>
  </si>
  <si>
    <t>Workers shall receive regular and recorded health and safety training, and such training shall be repeated for new or reassigned workers.</t>
  </si>
  <si>
    <t>9.5.1.3</t>
  </si>
  <si>
    <t>Gin factories shall provide first aid services and emergency health carefree of charge for work-related injuries to workers and supervisors.</t>
  </si>
  <si>
    <t>Gin factories provide first aid services and emergency health care free of charge for work-related injuries.</t>
  </si>
  <si>
    <t>9.5.1.4</t>
  </si>
  <si>
    <t>First aid boxes shall be accessible at all times at the farm or workplace. The boxes shall be fully equipped and in good condition.</t>
  </si>
  <si>
    <t>9.5.1.5</t>
  </si>
  <si>
    <t>In all farms &amp; gins, potable drinking water shall be accessible to all workers during their working period.</t>
  </si>
  <si>
    <t>Employment conditions</t>
  </si>
  <si>
    <t>9.6.1</t>
  </si>
  <si>
    <t>Workers shall be aware of their rights and duties, responsibilities, salaries, and work schedules.</t>
  </si>
  <si>
    <t>9.6.1.1</t>
  </si>
  <si>
    <t>All workers employed for more than 3 months shall have legally binding labour contracts defining their rights and duties, responsibilities, work schedules, and wages/salaries.</t>
  </si>
  <si>
    <t>All workers employed &gt; 3 months have legally binding labour contracts and as per stipulations.</t>
  </si>
  <si>
    <t>At least one worker employed &gt; 3 months has not been given a legally binding labour contract and as per stipulations.</t>
  </si>
  <si>
    <t>More than one worker employed &gt; 3 months has not been given a legally binding labour contract and as per stipulations.</t>
  </si>
  <si>
    <t>9.6.1.2</t>
  </si>
  <si>
    <t>Workers employed for more than 3 months shall receive copies of, or have access to, the contracts signed by both parties.</t>
  </si>
  <si>
    <t>Copies of contracts are provided or accessible to all workers employed &gt; 3 months.</t>
  </si>
  <si>
    <t>At least one worker employed &gt; 3 months has not received a copy of the contract nor has accessed it.</t>
  </si>
  <si>
    <t>More than one worker employed &gt; 3 months has not received a copy of the contract nor has accessed it.</t>
  </si>
  <si>
    <t>9.6.1.3</t>
  </si>
  <si>
    <t>Payment shall be made in legal tender.</t>
  </si>
  <si>
    <t>Payment is made in legal tender to all workers.</t>
  </si>
  <si>
    <t>At least one worker is not paid in legal tender without his/her prior consent.</t>
  </si>
  <si>
    <t>More than one worker is not paid in legal tender without his/her prior consent.</t>
  </si>
  <si>
    <t>9.6.1.4</t>
  </si>
  <si>
    <t>Payments shall be made on time, according to an appropriate payment schedule that has been communicated to workers employed by the farmer &amp; gins.</t>
  </si>
  <si>
    <t>Payments are made on time, according to an appropriate and communicated payment schedule.</t>
  </si>
  <si>
    <t>At least one worker was found where payments are not made on time.</t>
  </si>
  <si>
    <t>More than one worker was found where payments have not been made on time.</t>
  </si>
  <si>
    <t>9.6.1.6</t>
  </si>
  <si>
    <t>The legal provisions for social insurance, leave practices, and overtime shall be followed.</t>
  </si>
  <si>
    <t>9.6.2</t>
  </si>
  <si>
    <t>Work, including subcontracted work, shall be equally remunerated according to the type of work provided and for both genders alike.</t>
  </si>
  <si>
    <t>9.6.2.1</t>
  </si>
  <si>
    <t>Payment of workers contracted by the farmer &amp; gins shall either be in line with or exceed sector Collective Bargaining Agreements or correspond to the regional average and/or official minimum wages for similar occupations.</t>
  </si>
  <si>
    <t>Payment of workers is in line with either sector, regional or national wage stipulations, whichever may be applicable in a particular set-up.</t>
  </si>
  <si>
    <t>Payment of workers is in line with either sector, regional or national wage stipulations in all but one observed case.</t>
  </si>
  <si>
    <t>Payment of workers is not in line with either sector, regional or national wage stipulations in more than one observed case.</t>
  </si>
  <si>
    <t>9.6.2.2</t>
  </si>
  <si>
    <t>Payment shall be at least equal to the country or region-specific stipulated benchmark for living wages.</t>
  </si>
  <si>
    <t>Payment is in minimum equal to the country or region-specific stipulated benchmark for Living wages/ or minimum wages</t>
  </si>
  <si>
    <t>Payment is in minimum not equal to the country or region-specific stipulated benchmark for Living wages/ or minimum wages in more than one case.</t>
  </si>
  <si>
    <t>9.6.2.3</t>
  </si>
  <si>
    <t>Women’s pay shall be equal to their male counterparts for the same type of work provided.</t>
  </si>
  <si>
    <t>9.6.2.4</t>
  </si>
  <si>
    <t>The pay rate shall allow subcontracted workers who are remunerated based on production quotas or piecework to earn at least the proportionate minimum wage or the relevant industry average (whichever is higher) during normal working hours.</t>
  </si>
  <si>
    <t>Subcontracted workers remunerated based on production quotas, or piecework, earn the proportionate minimum wage or relevant industry average (whichever is higher) during normal working hours.</t>
  </si>
  <si>
    <t>All but one subcontracted worker remunerated based on production quotas, or piecework, earn the proportionate minimum wage or relevant industry average (whichever is higher) during normal working hours.</t>
  </si>
  <si>
    <t>More than one subcontracted worker remunerated based on production quotas, or piecework, does not earn the proportionate minimum wage or relevant industry average (whichever is higher) during normal working hours.</t>
  </si>
  <si>
    <t>9.6.2.5</t>
  </si>
  <si>
    <t>Working hours shall not be excessive and shall be in line with national or local legislation regarding overtime and remuneration.</t>
  </si>
  <si>
    <t>9.6.3</t>
  </si>
  <si>
    <t>Deductions from salaries shall only be made as agreed by national laws, as fixed by a Collective Bargaining Agreement, or if the employee has given their written consent.</t>
  </si>
  <si>
    <t>9.6.3.1</t>
  </si>
  <si>
    <t>Deductions from salaries shall be in line with national laws and/or the Collective Bargaining Agreement (if applicable).</t>
  </si>
  <si>
    <t>Deductions of salaries are in line with national laws and / or the Collective Bargaining Agreement.</t>
  </si>
  <si>
    <t>Deductions of salaries are in line with national laws and / or the Collective Bargaining Agreement in all but one case.</t>
  </si>
  <si>
    <t>Deductions of salaries are not in line with national laws and / or the Collective Bargaining Agreement in in more than one case.</t>
  </si>
  <si>
    <t>9.6.3.2</t>
  </si>
  <si>
    <t>Deductions shall not be used as disciplinary measures.</t>
  </si>
  <si>
    <t>Deductions are not employed as disciplinary measures.</t>
  </si>
  <si>
    <t>Deductions are employed as disciplinary measures in more than one case.</t>
  </si>
  <si>
    <t>9.6.3.3</t>
  </si>
  <si>
    <t>When deductions are made for services provided by the farmer, they shall be in line with the actual costs incurred by the employer.</t>
  </si>
  <si>
    <t xml:space="preserve">No discrimination in the workplace (ILO 111) and workplace harassment. </t>
  </si>
  <si>
    <t>9.7.1</t>
  </si>
  <si>
    <t>Any form of discrimination or abuse shall be absent.</t>
  </si>
  <si>
    <t>9.7.1.1</t>
  </si>
  <si>
    <t>There shall be no discrimination based on race, caste, national origin, religion, disability, gender, sexual orientation, union membership, political affiliation, or age in recruitment, remuneration, access to training, promotion, disciplinary measures, termination, or retirement.</t>
  </si>
  <si>
    <t>Any form of discrimination has been observed in more than one case.</t>
  </si>
  <si>
    <t>9.7.1.2</t>
  </si>
  <si>
    <t>The organisation and its members shall not engage in or support the use of corporal punishment, mental or physical coercion, or verbal abuse.</t>
  </si>
  <si>
    <t>9.7.1.3</t>
  </si>
  <si>
    <t>The work shall be free from abuse, violence and harassment, including child or any form of abuse, gender-based violence, sexual and physical harassment.
Ref: ILO on Violence and Harassment Convention, 2019 (No. 190)</t>
  </si>
  <si>
    <t xml:space="preserve">
There is evidence of abuse, violence, and harassment, including child abuse or any form of abuse, gender-based violence, sexual, and physical harassment.</t>
  </si>
  <si>
    <t>9.7.2</t>
  </si>
  <si>
    <t>Grievance mechanisms</t>
  </si>
  <si>
    <t>9.7.2.1</t>
  </si>
  <si>
    <t>A grievance mechanism shall be implemented and made accessible to farmers, workers, and other individuals potentially affected by the organisation's work. The design and functionality of the mechanism shall be effective.</t>
  </si>
  <si>
    <t>Women's Social Inclusion and Economic Empowerment</t>
  </si>
  <si>
    <t>9.8.1</t>
  </si>
  <si>
    <t>The organisation shall foster the social and economic development of farmers and their spouses through the creation of Farmer Groups, Women in Cotton projects, and other entrepreneurial initiatives at the community level.</t>
  </si>
  <si>
    <t>9.8.2</t>
  </si>
  <si>
    <t>Programs related to disadvantaged or minority groups among the farmers' force, particularly women, shall be in place to improve their position.</t>
  </si>
  <si>
    <t>Date / Signature of the REEL COTTON Producer group</t>
  </si>
  <si>
    <t>Date / Signature of the REEL COTTON Processor Ginner</t>
  </si>
  <si>
    <t>Name</t>
  </si>
  <si>
    <t>Date / Signature of the Lead Verifier / Verifier(s)</t>
  </si>
  <si>
    <t>Date / Signature of the REEL COTTON/ CottonConnect</t>
  </si>
  <si>
    <t>Organization</t>
  </si>
  <si>
    <t>This page shall not be shared with the producer group / the ginner</t>
  </si>
  <si>
    <r>
      <t xml:space="preserve"> - Please </t>
    </r>
    <r>
      <rPr>
        <b/>
        <sz val="12"/>
        <rFont val="Aptos Narrow"/>
        <family val="2"/>
        <scheme val="minor"/>
      </rPr>
      <t>document here any additional comment, or remark</t>
    </r>
    <r>
      <rPr>
        <sz val="12"/>
        <rFont val="Aptos Narrow"/>
        <family val="2"/>
        <scheme val="minor"/>
      </rPr>
      <t xml:space="preserve"> that could be captured in the  REEL Regenerative Tool Tab.
</t>
    </r>
    <r>
      <rPr>
        <b/>
        <sz val="12"/>
        <rFont val="Aptos Narrow"/>
        <family val="2"/>
        <scheme val="minor"/>
      </rPr>
      <t xml:space="preserve"> - In case any  Partial / Needs compliance has been raised to Major conducts</t>
    </r>
    <r>
      <rPr>
        <sz val="12"/>
        <rFont val="Aptos Narrow"/>
        <family val="2"/>
        <scheme val="minor"/>
      </rPr>
      <t xml:space="preserve"> – please detail evidence observed onsite and the context of Partial/ Needs Compliance for further evaluation.</t>
    </r>
  </si>
  <si>
    <t xml:space="preserve">Verification Assessment Results </t>
  </si>
  <si>
    <t>General Overview of results - All Conducts</t>
  </si>
  <si>
    <t>Verification Cycle Year of the Producer Grganization / Ginner</t>
  </si>
  <si>
    <t>No. Of Conducts applicable for verified year(*)</t>
  </si>
  <si>
    <t>Maximum score possible for year of verification</t>
  </si>
  <si>
    <t>Score achieved by the Producer Group</t>
  </si>
  <si>
    <t xml:space="preserve">% achieved by the Producer Group </t>
  </si>
  <si>
    <t>SL.No.</t>
  </si>
  <si>
    <t xml:space="preserve">Principles </t>
  </si>
  <si>
    <t>Full Compliance</t>
  </si>
  <si>
    <t>Partial Complaiance</t>
  </si>
  <si>
    <t>Need compliance</t>
  </si>
  <si>
    <t>No of compliance</t>
  </si>
  <si>
    <t xml:space="preserve">Score </t>
  </si>
  <si>
    <t>Integrated Management System</t>
  </si>
  <si>
    <t>Ecosystem Protection and Conservation of High Carbon Stock Areas</t>
  </si>
  <si>
    <t>Waste Management</t>
  </si>
  <si>
    <t>Institutional Building</t>
  </si>
  <si>
    <t>Total</t>
  </si>
  <si>
    <t>Percentage Score</t>
  </si>
  <si>
    <t>Major Requirements</t>
  </si>
  <si>
    <t>Date / Signature of the Producer group</t>
  </si>
  <si>
    <t>Date / Signature of the REEL COTTON/CottonConnect</t>
  </si>
  <si>
    <t>R-Regenerative</t>
  </si>
  <si>
    <t>Documents Required</t>
  </si>
  <si>
    <t>What will be verified</t>
  </si>
  <si>
    <t>A written agreement between Ginners, the Implementation Partner/Producer Group, and CottonConnect shall be in place, clearly defining, among other aspects, the purchase requirements.</t>
  </si>
  <si>
    <t>Written agreement with CottonConnect,  IP/PG and Ginner for the current season.</t>
  </si>
  <si>
    <t>The agreement should include the following details and be available for verification in either soft or hard copy format:
1. Date of the agreement.
2. List of villages covered.
3. Allotted quantity.
4. Number of farmers involved.
5. Signatures of authorized representatives from the Ginner, Implementation Partner, and CottonConnect.</t>
  </si>
  <si>
    <t>REEL Cotton product flow chart from Farmer to Ginner.</t>
  </si>
  <si>
    <t>1. Verify each stage of cotton flow in alignment with the documented REEL Cotton product flow process.
2. Confirm the Field Executive’s (FE) understanding of the cotton flow process.
3. Cross-check with farmers to ensure the documented practices are being followed at the field level.</t>
  </si>
  <si>
    <t xml:space="preserve">1. Heap register
2. SOP or Guideline for developing and handling REEL seed cotton heap </t>
  </si>
  <si>
    <t>1. Review the heap register to ensure it includes the following details:
i. Date of purchase
ii. Season
ii. Farmer code and name
iv. Village, Taluka, and District
v. Heap number
vi. Seed cotton quantity (input in kilograms)
vii. Type and number of vehicles used
viii. Total quantity in the heap
2. Verify that a separate, designated space is allocated for each heap, with clear boundary markings.
3. Ensure a signboard is displayed indicating “REEL Cotton” along with the corresponding heap number.
4. Physically inspect the condition of the heap to confirm proper maintenance and compliance with standards.</t>
  </si>
  <si>
    <t>1. Stock register.
2. Bale processing register.
3. SOP or Guideline for handling REEL lint cotton.</t>
  </si>
  <si>
    <t>1. Confirm that the bale storage area is clean, hygienic, and well-maintained, with proper boundaries, roofing, and a visible signboard.
2. Verify the processing of cotton from heap to storage through supporting documentation, including:
i. Heap processing register
ii. Bale press records
iii. Bale processing register
iv. Stock registers
3. Conduct a physical stock verification. If stock has been transferred, review the corresponding transfer and storage records.
4. Verify the lot numbers and internal bale IDs for traceability and accuracy.</t>
  </si>
  <si>
    <t xml:space="preserve">Traceability tools (e.g. TraceBale) and techniques shall be accessible, and all required data shall be maintained and processed at the ginner level.
Ref: TraceBale Manual </t>
  </si>
  <si>
    <t>1. Entire COC documents and availability at the ginning level.
2. Tracebale username and password.
3. Tracebale sheets and bale ID.
4. Tracebale manual.</t>
  </si>
  <si>
    <t>1. Confirm that the ginner has the operational capacity to effectively use the TraceBale system. Ensure that data entries are made promptly and the traceability chain is maintained without interruption.
2. Review the overall cotton intake and output records for the ginner during the season to ensure consistency and completeness.</t>
  </si>
  <si>
    <t>1. Chain Of Custody documents: purchase register, purchase receipt, vehicle weighbridge records, vehicle gate entry record, heap register, lint cotton production report, bale press record, stock register, sales record and quotation.
2. Supply chain SOP related to traceability
3. Tracebale ID and SOP on TraceBale</t>
  </si>
  <si>
    <t>1. Purchase Register – Ensure that sustainable cotton received by the ginner is weighed upon arrival, and the total weight from each transport vehicle is recorded. A dedicated purchase register must be maintained.
2. Weighbridge/Gate Entry Record – Verify records including date, vehicle details, weight (in Kg), vehicle in-time, and gate pass number.
3. Heap Register – Check for entries capturing the date, vehicle details, weight (in Kg), vehicle in-time, and gate pass number for each heap.
4. Lint Production Report – Review records including production date, lot number, gin press numbers, REEL lot number, REEL press number, lint cotton quantity (in Kg), number of bales, and associated heap number.
5. Bale Press Record – Confirm records of the number of bales, heap number, quality, lot number, pressing date, and press number.
6. Stock Register – Verify date-wise entries for each season, with details on lint cotton stock in both bales and kilograms, along with corresponding lot numbers.
7. Sales Record – Review details such as date, season, ginner name, invoice number, buyer name, bale lot number, REEL lot number, number of bales, press/bale numbers, rate per Kg, total quantity (in Kg), E-way bill number, vehicle type, and registration number.
8. Quotations – Check the availability and accuracy of quotation records relevant to sales transactions.
9. Real-Time Record Maintenance – Confirm whether all records are updated in real-time, ensuring accuracy, traceability, and compliance.</t>
  </si>
  <si>
    <t>Refer 1.4 1.1. 
1. Harvest Guideline,
2. Training Module,</t>
  </si>
  <si>
    <t>1. Review the training topics covered to ensure relevance and alignment with program objectives.
2. Verify the number of participants who attended each training session.
3. Check the training schedule, including time, date, and duration of each session.</t>
  </si>
  <si>
    <t>Agreement between Producer group and Ginners.</t>
  </si>
  <si>
    <t>Verify whether the agreement includes clearly stated pricing details agreed upon between the parties—i.e., between the Farmer and the Producer Group, and between the Producer Group and the Ginner. The agreed prices should align with or exceed the applicable regional reference prices for the product being traded.</t>
  </si>
  <si>
    <t>1. Ginner Training records.
2. Training Agenda.
3. Training module.
4. Training Feedback.</t>
  </si>
  <si>
    <t>1. Assess the knowledge level of participants to evaluate the effectiveness of the training delivered.
2. Verify the completeness and accuracy of training records, including attendance, content covered, and trainer details.</t>
  </si>
  <si>
    <t>1. Annual training plan 
2. Training records (Agenda, Minutes of meeting and attendance) of ginning staff.</t>
  </si>
  <si>
    <t>1. Review the annual training plan, including scheduled dates and planned modules to be conducted.
2. Verify whether the actual training dates align with the planned schedule.
3. Check and validate the attendance records of participants for each training session.
4. Cross-verify the training sessions with selected participants to confirm their attendance and understanding.</t>
  </si>
  <si>
    <t>1. Training manual
2. Feedback of Training</t>
  </si>
  <si>
    <t>1. Review the ginner training records, including the modules covered during the sessions.
2. Verify the staff’s understanding of the training topics through interviews or on-the-spot questioning.</t>
  </si>
  <si>
    <t>Integrated Fertiliser Management</t>
  </si>
  <si>
    <t>Integrated Pest Management</t>
  </si>
  <si>
    <t>Buffer zones</t>
  </si>
  <si>
    <t>Hazardous waste</t>
  </si>
  <si>
    <t>1. Policies of Gin to allow workers to join trade unions or informal groups.
2. Document related to the trade union or informal group.</t>
  </si>
  <si>
    <t>1. Verify and check policies to Gin to allow workers to join trade unions or informal groups.
2. Verify with the worker whether the willingness of Gin management to join/establish a trade union or informal group.</t>
  </si>
  <si>
    <t>1. Policies of Gin to allow worker to choose their representative at any level.
2. Document related to Gin to allow the worker to choose their representative at any level.</t>
  </si>
  <si>
    <t>1. Applicable if a trade union or informal group is available (Refer to 9.1.1.1)
2. To verify whether the nominated representative has been selected by the workers. 
3. Verify with workers whether they are aware of the right to choose their representative.</t>
  </si>
  <si>
    <t>1. Worker Committees Details and Policies.
2. Responsibilities of the Worker Committees.
3. Meeting register of worker committees.</t>
  </si>
  <si>
    <t>1. Verify the  responsibilities of worker committees 
2. Verify the documents related to worker committees
3. Verify the awareness and function of worker committee members.
4. The process and establishing a worker committee</t>
  </si>
  <si>
    <t>1. Worker committee details and policies.
2. Meeting register of worker committee.</t>
  </si>
  <si>
    <t xml:space="preserve">1. Verify the information regarding the worker  Committee, including its selection process, formation date, period, representatives, and members of the committee.
2. Verify the meeting minutes of the worker committee.
3. Cross-verify with workers about the selection of the committee.
4. Verified the documents related to the selection </t>
  </si>
  <si>
    <t>Gin policies on worker rights and worker committee.</t>
  </si>
  <si>
    <t xml:space="preserve">Check with worker committee members whether they can work/function without any restriction.
</t>
  </si>
  <si>
    <t>The list of union representatives</t>
  </si>
  <si>
    <t>Assess among the representative regarding  awareness on appeal procedure.</t>
  </si>
  <si>
    <t xml:space="preserve">
1. Roles and responsibilities of worker committee.
2. Meeting minutes of the worker committee.
</t>
  </si>
  <si>
    <t>Asses the awareness of worker committee members on their roles and responsibilities.</t>
  </si>
  <si>
    <t xml:space="preserve">Management policies regarding protecting workers' rights.
</t>
  </si>
  <si>
    <t>1. Verify management policies.
2. Verify with management there is no action taken against any worker due to collective bargaining
3. Cross-verify with the worker that there is no action taken against the worker due to collection bargaining.</t>
  </si>
  <si>
    <t>Policies on forced and bonded labour.</t>
  </si>
  <si>
    <t>1. Verify whether policies are available in the gin regarding forced and bonded labour.
2. If the family members are working make sure that they have separate contracts and pay should be as per legal terms.
3. Verify the workers are working on their will not by any compulsion.</t>
  </si>
  <si>
    <t xml:space="preserve">Verify with workers whether they have charged any recruitment fee or any deposit of valuables or retained any identity paper. </t>
  </si>
  <si>
    <t>1. Hiring Policy
2. Appointment Letters 
3. Salary/Payment records</t>
  </si>
  <si>
    <t>1. Verify with workers whether salary/wages are being retained to stay back at the workplace.
2. Verify the appointment letter and salary/payment records of the worker.</t>
  </si>
  <si>
    <t>1. Gin policies related to separation.</t>
  </si>
  <si>
    <t xml:space="preserve">1. Verify the policies on separation. 
2. Cross-verify with workers on the procedure of separation. </t>
  </si>
  <si>
    <t>1. Separate appointment letter/agreement.</t>
  </si>
  <si>
    <t xml:space="preserve">If the family members are working make sure that they have separate contracts and pay should be as per legal terms. </t>
  </si>
  <si>
    <t xml:space="preserve">
1. Policies on child labour (Ginner/Implementing partner).
2. Age verification documents. </t>
  </si>
  <si>
    <t xml:space="preserve">1. Verify whether the children under the age of 14 are working or not.
2. Verify child labour policies.
3. Verify awareness regarding child labour with farmer and Ginner.
3. Verify worker details, including names, ages, addresses
</t>
  </si>
  <si>
    <t xml:space="preserve">Child labour policies and procedures.
</t>
  </si>
  <si>
    <t>1. Verify the child labour Policies and Preventive measure
2. If child labour is identified what processes and procedures are adopted?</t>
  </si>
  <si>
    <t xml:space="preserve">1. Child labour Policies and procedures.
2. Training Records regarding the prevention of child labour with respective stakeholders.
</t>
  </si>
  <si>
    <t>1. Verify the child labour policies and procedures
2. Verify the Training Records regarding the prevention of child labour with respective stakeholders.
3. Verify the awareness of farmers and ginner concerning the importance of health and safety/child labour.</t>
  </si>
  <si>
    <t>1. Child labour Policies and procedures
2. Training Records regarding the prevention of child labour with respective stakeholders.</t>
  </si>
  <si>
    <t>1. Make sure no child under the age of 14 is engaged or working in the Gins irrespective of family or neighbourhood services.
2. Make sure at the farm level if a child under the age of 14 is identified make sure that engaged in joint family labour or neighbourhood services and shall only perform work duties which are commensurate to their age and under the custody and guidance of their parents or relatives.</t>
  </si>
  <si>
    <t>1. Child labour Policies and procedures.
2. Training Records regarding prevention of child labour with respective stakeholders.</t>
  </si>
  <si>
    <t>1. If the child is identified verify whether he/she going to school.
2. Verify the time of work/engagement of the child.
3. Verify age documents if available.
4. Cross-verify with children regarding their enjoyment/work.</t>
  </si>
  <si>
    <t>Student School Dropout survey.</t>
  </si>
  <si>
    <t xml:space="preserve">1. Verify with farmer regarding schooling of their children 
2. Check and verify the school dropout survey.
</t>
  </si>
  <si>
    <t xml:space="preserve">Policies regarding forced and bonded labour. </t>
  </si>
  <si>
    <t>1. Verify whether policies available in the  regarding forced and bonded labour.
2. Verify with workers whether there is  any presence of forced labour on-site.</t>
  </si>
  <si>
    <t xml:space="preserve">Child labour Policies and procedures
</t>
  </si>
  <si>
    <t>1. Verify the Child labour Policies and procedures
2. Assess the knowledge of the farmer and Ginner regarding the identification of child labour and related documentation.</t>
  </si>
  <si>
    <t xml:space="preserve">1. Child Labour/School dropout survey.
2. Child labour Policies and procedures.
3. Action plan-based child labour survey.
</t>
  </si>
  <si>
    <t>1. Verify Child Labour/School dropout survey.
2. Verify Child labour Policies and procedures.
3. Verify the Action plan based child labour survey.
4. Assess the knowledge of farmers and Ginner whether they are aware of child labour and remedial mechanisms.</t>
  </si>
  <si>
    <t>1. Risk assessment on HSSE
2. Action plan to minimise/prevent risk.
3. Training records</t>
  </si>
  <si>
    <t>1. Verify the risk assessment on HSSE.
2. Verify the implementation of the action plan to minimise/prevent risk.
3. Verify the training record on health, safety, and hygiene
4. Assess the knowledge of Ginner and Farmer on HSSE aspects.</t>
  </si>
  <si>
    <t>1. Training record
1.1. Training participant list.
1.2. Training topic and agenda
1.3. Photographs.
2. Training plan.</t>
  </si>
  <si>
    <t>1. Verify the 100% attendance for training of workers.
2. Check the training records.
3. Process of training for new or reassigned workers.</t>
  </si>
  <si>
    <t xml:space="preserve">Record on first aid medicines and replacement. </t>
  </si>
  <si>
    <t>1. Verify the first-aid kit is available at the work site. 
2. Ensure that it is fully equipped and in good condition. 
3. Ensure the expiry dates of medicines. 
4. Verify with the workers for getting emergency health care.
5. Verify the purchase records of medicines.
6. A trained person should be available to provide first aid services.</t>
  </si>
  <si>
    <t>1. Verify and check the first aid kit available at Gin
2. Ensure that it is fully equipped and in good condition. 
3. Ensure the expiry dates of medicines. 
4. Verify with the workers for getting emergency health care.
5. Verify the purchase records of medicines.</t>
  </si>
  <si>
    <t>Verify whether the farmer/worker can access portable drinking water.</t>
  </si>
  <si>
    <t>1. Agreement/Appointment letter of workers
2. Attendance record of worker.</t>
  </si>
  <si>
    <t xml:space="preserve">1. Verify the agreement/appointment letter of workers that should include their rights and duties, responsibilities, work schedules and wages/salaries. 
2. Verify with the attendance registers.
</t>
  </si>
  <si>
    <t>Signed agreement/appointment letter by both parties</t>
  </si>
  <si>
    <t>1. Verify the signed copy of the agreement by both parties.
2. Cross-verify with workers whether they have a signed copy of the agreement /appointment letter available or not.</t>
  </si>
  <si>
    <t>1. Payment statement.
1.1 Payment slip/voucher.</t>
  </si>
  <si>
    <t>1. Verify the payment statement.
2. Verify the salary slips of workers, and the mode of payment set for providing salaries(Cash and bank account).
3. Cross-verify with the worker.</t>
  </si>
  <si>
    <t>1. Payment statement
1.1 Payment slip./Voucher</t>
  </si>
  <si>
    <t>1. Verify the payment statement.
2. Verify the salary slips of workers, and the mode of payment set for providing salaries(Cash and by bank account).
3. Cross-verify with the worker.</t>
  </si>
  <si>
    <t xml:space="preserve">1. Leave policy document.
2. Group/social insurance document.
</t>
  </si>
  <si>
    <t>1. Verify the policy regarding leave practices and social insurance. 
2. Verify the insurance valid and expiry dates and number of covered employees. 
3. Cross-verify with worker.</t>
  </si>
  <si>
    <t>1. Minimum wage.
2. Payment Register</t>
  </si>
  <si>
    <t>1. Verify the minimum wages (as per country/regional legislation)  to the regional average for a particular skill. 
2. Cross-verify with the payment Document. 
3. Cross-verify by worker interview minimum wages for similar occupations.</t>
  </si>
  <si>
    <t>1. Minimum wage (as per country legislation).
2. Payment Register</t>
  </si>
  <si>
    <t>1. Verify the minimum wages (as per country legislation) to the regional average for a particular skill. 
2. Cross-verify with the payment Document. 
3. Cross-verify by worker interview minimum wages for similar occupations.</t>
  </si>
  <si>
    <t>1. Payment Register/Salary Slip.
2. Appointment/contract letter.</t>
  </si>
  <si>
    <t>1. Verify the payment registers/salary slip and appointment letter.
2. Cross-verify with worker.</t>
  </si>
  <si>
    <t xml:space="preserve">1. Agreement between subcontractor &amp; Ginner.
2. Payment details by subcontractor to worker
3. Minimum wage (as per country legislation).
</t>
  </si>
  <si>
    <t>1. Veriify  agreement  with the subcontractor and Ginner   
2. Verify the payment details and check their mode of payment  (cash/online/other). 
3. Cross-verify with worker.</t>
  </si>
  <si>
    <t xml:space="preserve">1. Working hours and over time policy.
2. In-out register of workers.
</t>
  </si>
  <si>
    <t>1. Review the policy of working hours.
2. Recheck with the in-out register of worker and verify their working hours.
3. Cross-verify by the worker.</t>
  </si>
  <si>
    <t>1. Payment details 
1.1 salary slip
2. Attendance register
3. Salary and leave policies.</t>
  </si>
  <si>
    <t>1. Verify the payment details and salary and leave policies.
2. Verify whether any deductions were made inappropriately. 
3. Cross-verify with workers.</t>
  </si>
  <si>
    <t>1. Payment details and salary slip.
2. Attendance register.
3. Salary and leave policies.</t>
  </si>
  <si>
    <t>1. Payment details and salary slip
2. Attendance register.
3. Salary and leave policies.</t>
  </si>
  <si>
    <t>1. Non-discrimination policy.
2. Training records.</t>
  </si>
  <si>
    <t>1. Verify the non-discrimination policy at the workplace. 
2. Verify training records related to non-dissemination as part of the training module and training. 
3. Verify by worker interview.</t>
  </si>
  <si>
    <t>1. Policy on Violence and harassment.</t>
  </si>
  <si>
    <t>1. Verify with the gin and check the policy.
2. Verify with workers by interview.</t>
  </si>
  <si>
    <t>1. Policy on violence and harassment.</t>
  </si>
  <si>
    <t>1. Verify with the gin and check the policy.
2. Verify with workers by interview in gin and farm.</t>
  </si>
  <si>
    <t>Legend on method of verification</t>
  </si>
  <si>
    <t>Abbreviation</t>
  </si>
  <si>
    <t>DR</t>
  </si>
  <si>
    <t>Documents and Records</t>
  </si>
  <si>
    <t>BT</t>
  </si>
  <si>
    <t>Bacillus Thuringiensis</t>
  </si>
  <si>
    <t>Management Interview</t>
  </si>
  <si>
    <t>FFB</t>
  </si>
  <si>
    <t>Farmers Field Book</t>
  </si>
  <si>
    <t>FE</t>
  </si>
  <si>
    <t>Field Executive Interview</t>
  </si>
  <si>
    <t>FPO</t>
  </si>
  <si>
    <t>Farmers Producer Organisation</t>
  </si>
  <si>
    <t>Producer Group</t>
  </si>
  <si>
    <t>FYM</t>
  </si>
  <si>
    <t>Farm Yard Manure</t>
  </si>
  <si>
    <t>RF</t>
  </si>
  <si>
    <t xml:space="preserve">REEL Farmers </t>
  </si>
  <si>
    <t>GM Seed</t>
  </si>
  <si>
    <t>Genetically Modified Seed</t>
  </si>
  <si>
    <t>WI</t>
  </si>
  <si>
    <t xml:space="preserve">Workers interview </t>
  </si>
  <si>
    <t>Ginner or Gin</t>
  </si>
  <si>
    <t>IMS</t>
  </si>
  <si>
    <t>Legend on compliance status</t>
  </si>
  <si>
    <t>INM</t>
  </si>
  <si>
    <t>Integrated Nutrient Management</t>
  </si>
  <si>
    <t>Full compliance; Score-2</t>
  </si>
  <si>
    <t>IP</t>
  </si>
  <si>
    <t>Implementing Partner</t>
  </si>
  <si>
    <t>Partial compliance; Score- 1</t>
  </si>
  <si>
    <t>IPM</t>
  </si>
  <si>
    <t>Integrated Pest management</t>
  </si>
  <si>
    <t>Non compliance; Score- 0</t>
  </si>
  <si>
    <t>IWM</t>
  </si>
  <si>
    <t>Integrated Water Management</t>
  </si>
  <si>
    <t>Major</t>
  </si>
  <si>
    <t xml:space="preserve">Major requirements </t>
  </si>
  <si>
    <t>LF</t>
  </si>
  <si>
    <t>Large Farm</t>
  </si>
  <si>
    <t>MEL</t>
  </si>
  <si>
    <t>Monitoring Evaluation and Learning</t>
  </si>
  <si>
    <t>Legends on the clause of requirement</t>
  </si>
  <si>
    <t>REEL</t>
  </si>
  <si>
    <t>Responsible Environment Enhanced Livelihood.</t>
  </si>
  <si>
    <t>Clause of management</t>
  </si>
  <si>
    <t>Small Farm</t>
  </si>
  <si>
    <t>Clause of training</t>
  </si>
  <si>
    <t>TOC</t>
  </si>
  <si>
    <t>Theory of Change</t>
  </si>
  <si>
    <t xml:space="preserve">Clause of first level facilitation </t>
  </si>
  <si>
    <t>TOF</t>
  </si>
  <si>
    <t>Training of Farmers</t>
  </si>
  <si>
    <t>Clause of second level facilitation</t>
  </si>
  <si>
    <t>TOG</t>
  </si>
  <si>
    <t>Training of Ginners</t>
  </si>
  <si>
    <t>Clause of implementation</t>
  </si>
  <si>
    <t>TOT</t>
  </si>
  <si>
    <t>Training of Trainers</t>
  </si>
  <si>
    <t xml:space="preserve">Clause of employment </t>
  </si>
  <si>
    <t xml:space="preserve">No form of abuse exists and the organisation holds clear communicated policy prohibiting all forms of abuse.  The staff and management are trained on respectful behaviour and proper girevance procedure exist. </t>
  </si>
  <si>
    <t>Past minor incidents reported or known but were not handled through a formal process. Verbal warnings or informal pressure may exist, Grievance system exists but is not well-known among workers.</t>
  </si>
  <si>
    <t>Any form of abuse has been observed in more than one case.Evidence or reports of physical punishment, threats, forced labor, or shouting/insults in the organisation or Management or supervisors are involved in coercive or abusive behavior</t>
  </si>
  <si>
    <t>No form of discrimination exists. Written non-discrimination policy is in place and communicated to all employees</t>
  </si>
  <si>
    <t>The organisation does not practice active discrimination, but lacks formal systems or shows inconsistencies in implementation</t>
  </si>
  <si>
    <t>The ginner has access to and actively uses traceability tools like TraceBale or equivalent. All required data is consistently entered, maintained, and processed in the syste.  Staff are trained in the use of the tools and updates are regular and verifiable.Data is accurate and aligns with physical inventory and documentation.</t>
  </si>
  <si>
    <t>Traceability tools are available but not consistently used or updated. Inconsistencies exist between digital data and physical documentation or product flow.</t>
  </si>
  <si>
    <t>Traceability tools like TraceBale are not accessible or not used at the ginner level.Ginner cannot demonstrate how REEL Cotton is traced or how data is processed. Absence of data or a system to manage traceability</t>
  </si>
  <si>
    <t>The training of ginners covers all the listed topics. And the training records are available and all staffs are trained on these topics.</t>
  </si>
  <si>
    <t>The training of ginners does not cover all the listed topics. Some  staff missed the training or refresher training is overdue</t>
  </si>
  <si>
    <t xml:space="preserve">No training has been conducted for ginner or staff on one or more of the required topics, No documentation of training </t>
  </si>
  <si>
    <t>There is no evidence of forced labour. All the stakeholders have received training on concept of forced labour. Policies or declarations against forced labour are in place and communicated to all workers</t>
  </si>
  <si>
    <t>No incidence of child labour observed, Age verification documents are maintained for all workers.Policies clearly prohibit child labour, and staff are aware of the requirement</t>
  </si>
  <si>
    <t>An instance of child labour was identified; however, it was determined to be unintentional and not indicative of a systemic issue.Age verification practices are weak or inconsistent</t>
  </si>
  <si>
    <t>An instance of child labour were found, indicating a systemic issue, No system for verifying age of workers.</t>
  </si>
  <si>
    <t>There is no evidence of trafficked, bonded or forced or abused labour as well stakeholders have received training on these topics. Policies and grievance mechanisms are in place and known to workers. Workers confirm fair and respectful treatment through interview</t>
  </si>
  <si>
    <t xml:space="preserve">There is no evidence of trafficked, bonded, forced or abused labour.Policies and grievance mechanisms are in place but not known to workers..Workers report fear of retaliation if they complain, though no confirmed abuse </t>
  </si>
  <si>
    <t>There is evidence of bonded, forced or abused labour, No policy or process to prevent or address such violation</t>
  </si>
  <si>
    <t>REEL COTTON product flow is documented and maintained up to the ginning level at the PG level with clarity on the intermediaries between giner and farmer</t>
  </si>
  <si>
    <t>REEL COTTON product flow is not adequately documented or maintained up to the ginning level at the PG level , not clearly documented the involvement of intermediaries between ginner and farmer</t>
  </si>
  <si>
    <t>Quarterly farmer group meeting records with minutes.</t>
  </si>
  <si>
    <t>Verify whether the quarterly farmer meetings were organised and whether the farmers are aware of the concept of collective bargaining.</t>
  </si>
  <si>
    <t>1. Verify the  Policies on Grievance Mechanism.
2. Check the process of resolving the complaint and evidence if recorded. 
3. Verify with workers by interview.
4.Verify with local partner staff</t>
  </si>
  <si>
    <t>1. Policies on Grievance Mechanism.
2. Complaint register and actions record.
3. Policies on Grievance Mechanism.
4. Complaint register and actions record.</t>
  </si>
  <si>
    <t>No child under the age of 14 was found to be engaged in joint family labour performing duties unfit for its age.</t>
  </si>
  <si>
    <t>Potable drinking water is accessible to all workers and water test report are available from accredited laboratory.</t>
  </si>
  <si>
    <t>Management of all applicable Gins respects the right of all workers to form or to join a trade union or informal labour group of their choice and to engage in the activities of the trade union on-site. Written Policy on Freedom of association is visibly displayed in local language and all workers are aware of the policy.</t>
  </si>
  <si>
    <t>Management respects the right of all workers to form or to join a trade union or informal labour group of their choice and to engage in the activities of the trade union on-site. Written Policy on freedom of association is available but not  in local langauge  or  visibly displayed.</t>
  </si>
  <si>
    <t>Workers can choose their representative.
More than 90% of workers are aware of their right to choose their representative.</t>
  </si>
  <si>
    <t>Only Up to 70 % of workers are not aware of their right to choose their representative.</t>
  </si>
  <si>
    <t>Workers cannot choose their representative. There is no such evidence are available for workers right to choose their representative. More than 70% of workers are not aware of their right to choose their representative.</t>
  </si>
  <si>
    <t>Worker committees have been established and working effectively in gin  and 90 % or more workers aware of  such existence of the committee or their members.</t>
  </si>
  <si>
    <t>Worker committees have been established at Gin. Only Up to 50% of workers are not aware of such existence of the committee or their members.</t>
  </si>
  <si>
    <t>Worker committees have not been established in Gin or More than 50% workers are not aware of the existence of such committee</t>
  </si>
  <si>
    <t>There is evidence, also in written form, that all worker committees have been democratically elected in Gin. 100 % workers are aware of the election process those who are participated in the election.</t>
  </si>
  <si>
    <t>Written evidence that the worker committee was democratically elected, or provides doubtful evidence. Up to 70% of workers not aware of the election process those who are part of the election.</t>
  </si>
  <si>
    <t>Written evidence was lacking that the worker committee was democratically elected, or  doubtful evidence was provided. More than 70%workers not aware of the election process those who are part of the election.</t>
  </si>
  <si>
    <t>The union representative/workers' committee representative has access to the workplaces of all type of workers including permanent,temporary and  daily rated workers.Union representative/committee members have proper information about all type of workers in the Gin</t>
  </si>
  <si>
    <t xml:space="preserve">The union representative/workers' committee representative has access to only permanent workers or Committee members are having partial information about the total workers and type of workers in the gin  </t>
  </si>
  <si>
    <t>The union representative/workers' committee representative has no access to any of the workers. Committee members are not aware of total type of workers and average number of workers in the gin.</t>
  </si>
  <si>
    <t>The union representative has knowledge of the appeal procedure and There is no incedence of interference from gin management.</t>
  </si>
  <si>
    <t>The union representative has little knowledge of the appeal procedure or Only one incedence was reported regarding the interference from gin management.</t>
  </si>
  <si>
    <t>The union representative has no knowledge of the appeal procedure or More than one incedene of interference was observed from gin management.</t>
  </si>
  <si>
    <t xml:space="preserve">There is no evidence of forced labour. All the stakeholders have not received training on concept of forced labour or documentation  is incomplete or inconsistently maintained. Policy on force labour is not displayed in the gin 
</t>
  </si>
  <si>
    <t>There is evidence of forced labour, No policy or oversight to prevent forced labour practices(Workers are not free to leave employment or Wages are withheld, identity documents are retained, or movement is restricted, overtime is done with out workers consent.</t>
  </si>
  <si>
    <t xml:space="preserve">Deposits of valuables or identity papers are not retained for none of the workers by Gin management </t>
  </si>
  <si>
    <t>Salaries, or wages or parts hereof, are retained at least by one of the worker</t>
  </si>
  <si>
    <t>Salaries, or wages or parts hereof, are retained by more than one worker</t>
  </si>
  <si>
    <t>Workers are free to leave their workplace prior notification.
Adequate policy are available and more than 90% workers are aware of this informaion.</t>
  </si>
  <si>
    <t>At least one case was found where a worker was not allowed to leave the workplace prior notification and its not systemic in nature.</t>
  </si>
  <si>
    <t>More than one case was found where a worker was not allowed to leave the workplace prior notification as it indicate sytemic in nature.Along with there is lack of adequate policy or training to workers regaridng the information.</t>
  </si>
  <si>
    <t xml:space="preserve">Policies and procedures are in place at gin </t>
  </si>
  <si>
    <t xml:space="preserve">Policies and procedures do not exist in gin </t>
  </si>
  <si>
    <t>Ginners ensure that working does not jeopardize workers under the age of 18 in whatever way.Adequate policy are available for managing the young woker(14-18 age)</t>
  </si>
  <si>
    <t>At least one worker below the age of 18 was found to be victim of any of the potential jeopardies.however, it was determined to be unintentional and not indicative of a systemic issue.Age verification practices are weak or inconsistent</t>
  </si>
  <si>
    <t>At least one worker below the age of 18 was found to be victim of any of the potential jeopardies. indicating a systemic issue, No system for verifying age of workers.</t>
  </si>
  <si>
    <t>At least one child under the age of 14 was found to be engaged in joint family labour preforming duties unfit for his age.However, it was determined to be unintentional and not indicative of a systemic issue.Age verification practices are weak or inconsistent</t>
  </si>
  <si>
    <t>At least one child under the age of 14 was found to be engaged in joint family labour preforming duties unfit for his age.Indicating a systemic issue, No system for verifying age of workers.</t>
  </si>
  <si>
    <t>At least one child under the age of 14 was found to be engaged in joint family labour during school time.However, it was determined to be unintentional and not indicative of a systemic issue.Age verification practices are weak or inconsistent.</t>
  </si>
  <si>
    <t>At least one child under the age of 14 was found to be engaged in joint family labour during school time.Indicating a systemic issue, No system for verifying age of workers.</t>
  </si>
  <si>
    <t>Sufficient evidence that all children of workers attend compulsory schooling.</t>
  </si>
  <si>
    <t>Sufficient evidence that above 90% of children of workers attend compulsory schooling.</t>
  </si>
  <si>
    <t>Less than 90% of children of  workers attend compulsory schooling.
Or 
Lack of proper and supported explanation for the proportion of school attendance not to be lower than 90%</t>
  </si>
  <si>
    <t>Ginners have identified health and safety risks to workers and have defined and implemented effective measures to mitigate such exposure.</t>
  </si>
  <si>
    <t>Ginners have identified health and safety risks  to workers but have not defined and implemented effective mitigation measures to mitigate such exposure.</t>
  </si>
  <si>
    <t>Ginners neither have identified health and safety risks to workers nor defined and implemented effective mitigation measures to mitigate such exposure.</t>
  </si>
  <si>
    <t xml:space="preserve">More than 80% of workers are covered under this training. Adequate Training documents are available </t>
  </si>
  <si>
    <t xml:space="preserve">50 to 79% of workers are covered under this training or Lack proper training documents  </t>
  </si>
  <si>
    <t xml:space="preserve">Less than 50% of workers are covered under this training or No Training documents are provided </t>
  </si>
  <si>
    <t>First aid services and emergency health care for work-related injuries provided partly free of charge.Inadequate first and emergency health care facility is observed as incedental not a systemic.</t>
  </si>
  <si>
    <t>First aid services and emergency health care for work-related injuries not provided or at a non subsidized rate.Lack of any system for first aid and emergency heath care facility.</t>
  </si>
  <si>
    <t>Fully equipped first aid boxes are available at all farms / workplaces and at least one trained person shall be present in each shift</t>
  </si>
  <si>
    <t>Lack of  any first aid boxes in workplace or no workers are trained on first aid.</t>
  </si>
  <si>
    <t>Potable drinking water is accessible to all workers however drinking water test report is not available.</t>
  </si>
  <si>
    <t>Potable drinking water is not available or no measures are taken to provide water potability test.</t>
  </si>
  <si>
    <t>The legal provisions for social insurance, leave practices and overtime are followed in all  workers  (where applicable).</t>
  </si>
  <si>
    <t>The legal provisions for social insurance, leave practices and overtime are followed for all except one worker (where applicable).</t>
  </si>
  <si>
    <t>The legal provisions for social insurance, leave practices and overtime are not followed for more than one  workers (where applicable)</t>
  </si>
  <si>
    <t>Payment is in minimum equal to the country or region-specific stipulated benchmark for Living wages/ or minimum wages in all workers except one.</t>
  </si>
  <si>
    <t>Women pay is equal to their male counterpart for the same type of work provided.Anti descrimination policy shall prohibit such act.</t>
  </si>
  <si>
    <t>Women pay is equal to their male counterpart for the same type of work provided in all but one case.Not indicative of systemic</t>
  </si>
  <si>
    <t>Women pay is not equal to their male counterpart for the same type of work provided in more than one case.Indicative of systemic,there is no adequate policy cover to protect the women from descrimination.</t>
  </si>
  <si>
    <t>This is the case for 80% or more workers for the entire production period.Working hors records are maintained for all workers.</t>
  </si>
  <si>
    <t>This is the case for 50% to 79% of the workers for the entire production period. Working hors record not maintained only for few workers.</t>
  </si>
  <si>
    <t xml:space="preserve">This is the case for less than 49% of the workers for the entire production period.Lack of working hours record </t>
  </si>
  <si>
    <t xml:space="preserve">Deductions are not employed as disciplinary measures in all but one case </t>
  </si>
  <si>
    <t>Deductions made for services provided by the ginner are in line with the actual costs incurred by the employer.</t>
  </si>
  <si>
    <t>In at least one applicable case, deductions made for services provided by the ginner are not in line with the actual costs incurred by the employer.</t>
  </si>
  <si>
    <t>Deductions made for services provided by the Ginner are not in line with the actual costs incurred by the employer in more than one case.</t>
  </si>
  <si>
    <t>There is no evidence of abuse, violence, and harassment, including child abuse or any form of abuse, gender-based violence, or sexual and physical harassment. Ginner and workers are trained on the topics.</t>
  </si>
  <si>
    <t>There is no evidence of abuse, violence, and harassment, including child abuse or any form of abuse, gender-based violence, or sexual and physical harassment, but ginner and workers have not received training on these topics.</t>
  </si>
  <si>
    <t xml:space="preserve">There is a grievance mechanisms which designed and working effectively. More than 90% workers know their rights and processes to submit complaints and don't fear repercussions. </t>
  </si>
  <si>
    <r>
      <t xml:space="preserve">There is a grievance mechanisms designed but it is not working effectively. Up to 50% </t>
    </r>
    <r>
      <rPr>
        <strike/>
        <sz val="10"/>
        <color theme="1"/>
        <rFont val="Verdana"/>
        <family val="2"/>
      </rPr>
      <t xml:space="preserve"> </t>
    </r>
    <r>
      <rPr>
        <sz val="10"/>
        <color theme="1"/>
        <rFont val="Verdana"/>
        <family val="2"/>
      </rPr>
      <t xml:space="preserve">workers either don't know their rights and processes to submit complaints or fear repercussions. </t>
    </r>
  </si>
  <si>
    <t xml:space="preserve">There is no grievance mechanisms in place or processes to submit complaints or More than 50% of workers either don't know their rights and processes to submit complaints or fear repercussions. </t>
  </si>
  <si>
    <r>
      <t>Management does not respect the right of all workers to form or to join a trade union or informal labour group of their choice and to engage in the activities of the trade union on-site</t>
    </r>
    <r>
      <rPr>
        <strike/>
        <sz val="10"/>
        <color theme="1"/>
        <rFont val="Verdana"/>
        <family val="2"/>
      </rPr>
      <t xml:space="preserve">. </t>
    </r>
    <r>
      <rPr>
        <sz val="10"/>
        <color theme="1"/>
        <rFont val="Verdana"/>
        <family val="2"/>
      </rPr>
      <t>Written Policy on freedom of association is does not exist.</t>
    </r>
  </si>
  <si>
    <r>
      <t>Deposits of valuables or identity papers are not retained except for one worker by Gin management</t>
    </r>
    <r>
      <rPr>
        <strike/>
        <sz val="10"/>
        <color theme="1"/>
        <rFont val="Verdana"/>
        <family val="2"/>
      </rPr>
      <t xml:space="preserve"> </t>
    </r>
  </si>
  <si>
    <r>
      <t xml:space="preserve">Deposits of valuables or identity papers are retained for more than one worker  </t>
    </r>
    <r>
      <rPr>
        <strike/>
        <sz val="10"/>
        <color theme="1"/>
        <rFont val="Verdana"/>
        <family val="2"/>
      </rPr>
      <t xml:space="preserve"> </t>
    </r>
  </si>
  <si>
    <r>
      <rPr>
        <strike/>
        <sz val="10"/>
        <color theme="1"/>
        <rFont val="Verdana"/>
        <family val="2"/>
      </rPr>
      <t>F</t>
    </r>
    <r>
      <rPr>
        <sz val="10"/>
        <color theme="1"/>
        <rFont val="Verdana"/>
        <family val="2"/>
      </rPr>
      <t>irst aid boxes are available but equipments are not adequate or expired. Adequate first aid trained person are not available in each shift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</si>
</sst>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0"/>
      <name val="Arial"/>
      <family val="2"/>
    </font>
    <font>
      <sz val="10"/>
      <name val="Arial"/>
      <family val="2"/>
    </font>
    <font>
      <sz val="10"/>
      <color theme="8" tint="-0.249977111117893"/>
      <name val="Arial"/>
      <family val="2"/>
    </font>
    <font>
      <sz val="8"/>
      <name val="Arial"/>
      <family val="2"/>
    </font>
    <font>
      <sz val="10"/>
      <name val="Aptos Narrow"/>
      <family val="2"/>
      <scheme val="minor"/>
    </font>
    <font>
      <b/>
      <sz val="20"/>
      <color indexed="9"/>
      <name val="Aptos Narrow"/>
      <family val="2"/>
      <scheme val="minor"/>
    </font>
    <font>
      <b/>
      <sz val="11"/>
      <name val="Aptos Narrow"/>
      <family val="2"/>
      <scheme val="minor"/>
    </font>
    <font>
      <sz val="10"/>
      <name val="Arial"/>
      <family val="2"/>
    </font>
    <font>
      <b/>
      <sz val="12"/>
      <name val="Aptos Narrow"/>
      <family val="2"/>
      <scheme val="minor"/>
    </font>
    <font>
      <sz val="12"/>
      <name val="Aptos Narrow"/>
      <family val="2"/>
      <scheme val="minor"/>
    </font>
    <font>
      <sz val="11"/>
      <name val="Aptos Narrow"/>
      <family val="2"/>
      <scheme val="minor"/>
    </font>
    <font>
      <b/>
      <i/>
      <sz val="12"/>
      <color indexed="25"/>
      <name val="Aptos Narrow"/>
      <family val="2"/>
      <scheme val="minor"/>
    </font>
    <font>
      <b/>
      <sz val="10"/>
      <name val="Verdana"/>
      <family val="2"/>
    </font>
    <font>
      <sz val="10"/>
      <name val="Verdana"/>
      <family val="2"/>
    </font>
    <font>
      <b/>
      <sz val="16"/>
      <color indexed="9"/>
      <name val="Verdana"/>
      <family val="2"/>
    </font>
    <font>
      <b/>
      <sz val="10"/>
      <color indexed="62"/>
      <name val="Verdana"/>
      <family val="2"/>
    </font>
    <font>
      <b/>
      <sz val="8"/>
      <color indexed="62"/>
      <name val="Verdana"/>
      <family val="2"/>
    </font>
    <font>
      <sz val="10"/>
      <color indexed="56"/>
      <name val="Verdana"/>
      <family val="2"/>
    </font>
    <font>
      <b/>
      <sz val="10"/>
      <color indexed="56"/>
      <name val="Verdana"/>
      <family val="2"/>
    </font>
    <font>
      <sz val="12"/>
      <name val="Verdana"/>
      <family val="2"/>
    </font>
    <font>
      <sz val="15"/>
      <name val="Verdana"/>
      <family val="2"/>
    </font>
    <font>
      <b/>
      <sz val="10"/>
      <color indexed="9"/>
      <name val="Verdana"/>
      <family val="2"/>
    </font>
    <font>
      <sz val="11"/>
      <name val="Verdana"/>
      <family val="2"/>
    </font>
    <font>
      <sz val="10"/>
      <color rgb="FFFF0000"/>
      <name val="Verdana"/>
      <family val="2"/>
    </font>
    <font>
      <b/>
      <sz val="10"/>
      <color indexed="23"/>
      <name val="Verdana"/>
      <family val="2"/>
    </font>
    <font>
      <b/>
      <sz val="10"/>
      <color indexed="8"/>
      <name val="Verdana"/>
      <family val="2"/>
    </font>
    <font>
      <sz val="10"/>
      <color indexed="63"/>
      <name val="Verdana"/>
      <family val="2"/>
    </font>
    <font>
      <sz val="10"/>
      <color theme="1"/>
      <name val="Verdana"/>
      <family val="2"/>
    </font>
    <font>
      <b/>
      <sz val="10"/>
      <color theme="1"/>
      <name val="Verdana"/>
      <family val="2"/>
    </font>
    <font>
      <b/>
      <sz val="10"/>
      <color rgb="FF000000"/>
      <name val="Verdana"/>
      <family val="2"/>
    </font>
    <font>
      <sz val="10"/>
      <color theme="8" tint="-0.249977111117893"/>
      <name val="Verdana"/>
      <family val="2"/>
    </font>
    <font>
      <sz val="10"/>
      <color theme="8"/>
      <name val="Verdana"/>
      <family val="2"/>
    </font>
    <font>
      <b/>
      <sz val="9"/>
      <name val="Verdana"/>
      <family val="2"/>
    </font>
    <font>
      <sz val="9"/>
      <name val="Verdana"/>
      <family val="2"/>
    </font>
    <font>
      <b/>
      <sz val="9"/>
      <color theme="1"/>
      <name val="Verdana"/>
      <family val="2"/>
    </font>
    <font>
      <strike/>
      <sz val="10"/>
      <color theme="1"/>
      <name val="Verdana"/>
      <family val="2"/>
    </font>
  </fonts>
  <fills count="16">
    <fill>
      <patternFill patternType="none"/>
    </fill>
    <fill>
      <patternFill patternType="gray125"/>
    </fill>
    <fill>
      <patternFill patternType="solid">
        <fgColor rgb="FFC0C0C0"/>
        <bgColor indexed="64"/>
      </patternFill>
    </fill>
    <fill>
      <patternFill patternType="solid">
        <fgColor rgb="FFFAF2ED"/>
        <bgColor indexed="64"/>
      </patternFill>
    </fill>
    <fill>
      <patternFill patternType="solid">
        <fgColor rgb="FFABC3E7"/>
        <bgColor indexed="64"/>
      </patternFill>
    </fill>
    <fill>
      <patternFill patternType="solid">
        <fgColor indexed="22"/>
        <bgColor indexed="31"/>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theme="0"/>
        <bgColor indexed="64"/>
      </patternFill>
    </fill>
    <fill>
      <patternFill patternType="solid">
        <fgColor theme="0" tint="-0.249977111117893"/>
        <bgColor indexed="31"/>
      </patternFill>
    </fill>
    <fill>
      <patternFill patternType="solid">
        <fgColor indexed="43"/>
        <bgColor indexed="26"/>
      </patternFill>
    </fill>
    <fill>
      <patternFill patternType="solid">
        <fgColor indexed="56"/>
        <bgColor indexed="62"/>
      </patternFill>
    </fill>
    <fill>
      <patternFill patternType="solid">
        <fgColor indexed="27"/>
        <bgColor indexed="41"/>
      </patternFill>
    </fill>
    <fill>
      <patternFill patternType="solid">
        <fgColor indexed="9"/>
        <bgColor indexed="26"/>
      </patternFill>
    </fill>
    <fill>
      <patternFill patternType="solid">
        <fgColor rgb="FFFFFF0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56"/>
      </left>
      <right/>
      <top style="thin">
        <color indexed="56"/>
      </top>
      <bottom/>
      <diagonal/>
    </border>
    <border>
      <left/>
      <right/>
      <top style="thin">
        <color indexed="56"/>
      </top>
      <bottom/>
      <diagonal/>
    </border>
    <border>
      <left style="thin">
        <color indexed="56"/>
      </left>
      <right/>
      <top/>
      <bottom/>
      <diagonal/>
    </border>
    <border>
      <left style="thin">
        <color indexed="56"/>
      </left>
      <right/>
      <top/>
      <bottom style="thin">
        <color indexed="56"/>
      </bottom>
      <diagonal/>
    </border>
    <border>
      <left/>
      <right/>
      <top/>
      <bottom style="thin">
        <color indexed="56"/>
      </bottom>
      <diagonal/>
    </border>
    <border>
      <left style="thin">
        <color indexed="56"/>
      </left>
      <right/>
      <top style="thin">
        <color indexed="56"/>
      </top>
      <bottom style="thin">
        <color indexed="56"/>
      </bottom>
      <diagonal/>
    </border>
    <border>
      <left/>
      <right/>
      <top style="thin">
        <color indexed="56"/>
      </top>
      <bottom style="thin">
        <color indexed="56"/>
      </bottom>
      <diagonal/>
    </border>
    <border>
      <left/>
      <right style="thin">
        <color indexed="56"/>
      </right>
      <top style="thin">
        <color indexed="56"/>
      </top>
      <bottom style="thin">
        <color indexed="56"/>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top/>
      <bottom style="thin">
        <color indexed="8"/>
      </bottom>
      <diagonal/>
    </border>
    <border>
      <left style="thin">
        <color indexed="8"/>
      </left>
      <right/>
      <top/>
      <bottom/>
      <diagonal/>
    </border>
    <border>
      <left/>
      <right style="thin">
        <color indexed="8"/>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8"/>
      </left>
      <right/>
      <top style="thin">
        <color indexed="56"/>
      </top>
      <bottom style="thin">
        <color indexed="56"/>
      </bottom>
      <diagonal/>
    </border>
    <border>
      <left/>
      <right style="thin">
        <color indexed="8"/>
      </right>
      <top style="thin">
        <color indexed="56"/>
      </top>
      <bottom style="thin">
        <color indexed="56"/>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bottom style="thin">
        <color indexed="64"/>
      </bottom>
      <diagonal/>
    </border>
    <border>
      <left/>
      <right style="medium">
        <color indexed="64"/>
      </right>
      <top/>
      <bottom/>
      <diagonal/>
    </border>
  </borders>
  <cellStyleXfs count="5">
    <xf numFmtId="0" fontId="0" fillId="0" borderId="0"/>
    <xf numFmtId="0" fontId="1" fillId="0" borderId="0"/>
    <xf numFmtId="0" fontId="7" fillId="0" borderId="0"/>
    <xf numFmtId="9" fontId="1" fillId="0" borderId="0" applyFill="0" applyBorder="0" applyAlignment="0" applyProtection="0"/>
    <xf numFmtId="9" fontId="1" fillId="0" borderId="0" applyFont="0" applyFill="0" applyBorder="0" applyAlignment="0" applyProtection="0"/>
  </cellStyleXfs>
  <cellXfs count="198">
    <xf numFmtId="0" fontId="0" fillId="0" borderId="0" xfId="0"/>
    <xf numFmtId="0" fontId="0" fillId="0" borderId="0" xfId="0" applyAlignment="1">
      <alignment horizontal="center" vertical="center"/>
    </xf>
    <xf numFmtId="0" fontId="0" fillId="0" borderId="0" xfId="0" applyAlignment="1">
      <alignment horizontal="center"/>
    </xf>
    <xf numFmtId="0" fontId="2" fillId="0" borderId="0" xfId="0" applyFont="1"/>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center" vertical="center"/>
    </xf>
    <xf numFmtId="1" fontId="4" fillId="9" borderId="0" xfId="0" applyNumberFormat="1" applyFont="1" applyFill="1" applyAlignment="1">
      <alignment horizontal="center" vertical="center"/>
    </xf>
    <xf numFmtId="0" fontId="4" fillId="0" borderId="0" xfId="2" applyFont="1" applyProtection="1">
      <protection locked="0"/>
    </xf>
    <xf numFmtId="0" fontId="4" fillId="0" borderId="0" xfId="2" applyFont="1"/>
    <xf numFmtId="0" fontId="4" fillId="9" borderId="0" xfId="0" applyFont="1" applyFill="1" applyAlignment="1">
      <alignment horizontal="left" vertical="center" wrapText="1"/>
    </xf>
    <xf numFmtId="0" fontId="13" fillId="4" borderId="1" xfId="0" applyFont="1" applyFill="1" applyBorder="1" applyAlignment="1">
      <alignment vertical="center" wrapText="1"/>
    </xf>
    <xf numFmtId="0" fontId="18" fillId="13" borderId="1" xfId="0" applyFont="1" applyFill="1" applyBorder="1" applyAlignment="1">
      <alignment vertical="center" wrapText="1"/>
    </xf>
    <xf numFmtId="0" fontId="13" fillId="0" borderId="0" xfId="0" applyFont="1" applyAlignment="1">
      <alignment horizontal="center" vertical="center"/>
    </xf>
    <xf numFmtId="0" fontId="13" fillId="0" borderId="0" xfId="0" applyFont="1" applyAlignment="1">
      <alignment horizontal="center"/>
    </xf>
    <xf numFmtId="0" fontId="13" fillId="0" borderId="0" xfId="0" applyFont="1"/>
    <xf numFmtId="0" fontId="13" fillId="0" borderId="0" xfId="1" applyFont="1" applyProtection="1">
      <protection locked="0"/>
    </xf>
    <xf numFmtId="0" fontId="13" fillId="0" borderId="0" xfId="1" applyFont="1"/>
    <xf numFmtId="0" fontId="13" fillId="0" borderId="0" xfId="1" applyFont="1" applyAlignment="1">
      <alignment wrapText="1"/>
    </xf>
    <xf numFmtId="0" fontId="12" fillId="0" borderId="0" xfId="2" applyFont="1" applyAlignment="1">
      <alignment horizontal="right" vertical="center" wrapText="1"/>
    </xf>
    <xf numFmtId="0" fontId="12" fillId="0" borderId="0" xfId="2" applyFont="1" applyAlignment="1">
      <alignment horizontal="left" vertical="center" wrapText="1"/>
    </xf>
    <xf numFmtId="0" fontId="13" fillId="0" borderId="0" xfId="2" applyFont="1" applyAlignment="1">
      <alignment horizontal="left" vertical="center"/>
    </xf>
    <xf numFmtId="0" fontId="12" fillId="0" borderId="0" xfId="2" applyFont="1" applyAlignment="1">
      <alignment horizontal="left" vertical="center"/>
    </xf>
    <xf numFmtId="1" fontId="13" fillId="0" borderId="0" xfId="2" applyNumberFormat="1" applyFont="1" applyAlignment="1">
      <alignment horizontal="left" vertical="center"/>
    </xf>
    <xf numFmtId="0" fontId="19" fillId="0" borderId="0" xfId="2" applyFont="1" applyAlignment="1">
      <alignment vertical="top" wrapText="1"/>
    </xf>
    <xf numFmtId="0" fontId="20" fillId="0" borderId="0" xfId="1" applyFont="1" applyAlignment="1" applyProtection="1">
      <alignment vertical="center" wrapText="1"/>
      <protection locked="0"/>
    </xf>
    <xf numFmtId="0" fontId="12" fillId="0" borderId="1" xfId="1" applyFont="1" applyBorder="1" applyProtection="1">
      <protection locked="0"/>
    </xf>
    <xf numFmtId="0" fontId="12" fillId="0" borderId="19" xfId="1" applyFont="1" applyBorder="1" applyProtection="1">
      <protection locked="0"/>
    </xf>
    <xf numFmtId="0" fontId="12" fillId="0" borderId="21" xfId="1" applyFont="1" applyBorder="1" applyProtection="1">
      <protection locked="0"/>
    </xf>
    <xf numFmtId="0" fontId="23" fillId="0" borderId="22" xfId="1" applyFont="1" applyBorder="1" applyProtection="1">
      <protection locked="0"/>
    </xf>
    <xf numFmtId="0" fontId="13" fillId="0" borderId="0" xfId="2" applyFont="1" applyAlignment="1">
      <alignment vertical="top"/>
    </xf>
    <xf numFmtId="0" fontId="22" fillId="0" borderId="0" xfId="1" applyFont="1" applyProtection="1">
      <protection locked="0"/>
    </xf>
    <xf numFmtId="0" fontId="13" fillId="0" borderId="0" xfId="1" applyFont="1" applyAlignment="1" applyProtection="1">
      <alignment wrapText="1"/>
      <protection locked="0"/>
    </xf>
    <xf numFmtId="0" fontId="12" fillId="0" borderId="0" xfId="2" applyFont="1" applyAlignment="1">
      <alignment vertical="center" wrapText="1"/>
    </xf>
    <xf numFmtId="0" fontId="24" fillId="0" borderId="0" xfId="1" applyFont="1" applyAlignment="1">
      <alignment horizontal="center" vertical="center"/>
    </xf>
    <xf numFmtId="0" fontId="12" fillId="0" borderId="0" xfId="1" applyFont="1" applyAlignment="1">
      <alignment vertical="center"/>
    </xf>
    <xf numFmtId="0" fontId="13" fillId="0" borderId="0" xfId="1" applyFont="1" applyAlignment="1">
      <alignment vertical="center" wrapText="1"/>
    </xf>
    <xf numFmtId="0" fontId="12" fillId="0" borderId="1" xfId="2" applyFont="1" applyBorder="1" applyAlignment="1">
      <alignment horizontal="left" vertical="center" wrapText="1"/>
    </xf>
    <xf numFmtId="0" fontId="12" fillId="3" borderId="1" xfId="2" applyFont="1" applyFill="1" applyBorder="1" applyAlignment="1">
      <alignment horizontal="center" vertical="center" wrapText="1"/>
    </xf>
    <xf numFmtId="0" fontId="12" fillId="0" borderId="20" xfId="2" applyFont="1" applyBorder="1" applyAlignment="1">
      <alignment horizontal="left" vertical="center" wrapText="1"/>
    </xf>
    <xf numFmtId="0" fontId="12" fillId="0" borderId="23" xfId="2" applyFont="1" applyBorder="1" applyAlignment="1">
      <alignment horizontal="left" vertical="center" wrapText="1"/>
    </xf>
    <xf numFmtId="1" fontId="26" fillId="0" borderId="0" xfId="2" applyNumberFormat="1" applyFont="1"/>
    <xf numFmtId="0" fontId="26" fillId="0" borderId="0" xfId="2" applyFont="1"/>
    <xf numFmtId="0" fontId="13" fillId="0" borderId="0" xfId="1" applyFont="1" applyAlignment="1" applyProtection="1">
      <alignment vertical="center" wrapText="1"/>
      <protection locked="0"/>
    </xf>
    <xf numFmtId="0" fontId="13" fillId="5" borderId="14" xfId="1" applyFont="1" applyFill="1" applyBorder="1" applyProtection="1">
      <protection locked="0"/>
    </xf>
    <xf numFmtId="0" fontId="13" fillId="3" borderId="1" xfId="2" applyFont="1" applyFill="1" applyBorder="1" applyAlignment="1">
      <alignment horizontal="center" vertical="center" wrapText="1"/>
    </xf>
    <xf numFmtId="0" fontId="12" fillId="3" borderId="20" xfId="2" applyFont="1" applyFill="1" applyBorder="1" applyAlignment="1">
      <alignment horizontal="center" vertical="center" wrapText="1"/>
    </xf>
    <xf numFmtId="0" fontId="12" fillId="4" borderId="1" xfId="2" applyFont="1" applyFill="1" applyBorder="1" applyAlignment="1">
      <alignment horizontal="center" vertical="center" wrapText="1"/>
    </xf>
    <xf numFmtId="0" fontId="13" fillId="4" borderId="1" xfId="2" applyFont="1" applyFill="1" applyBorder="1" applyAlignment="1">
      <alignment horizontal="center" vertical="center" wrapText="1"/>
    </xf>
    <xf numFmtId="0" fontId="13" fillId="4" borderId="25" xfId="2" applyFont="1" applyFill="1" applyBorder="1" applyAlignment="1">
      <alignment horizontal="center" vertical="center" wrapText="1"/>
    </xf>
    <xf numFmtId="0" fontId="13" fillId="4" borderId="26" xfId="2" applyFont="1" applyFill="1" applyBorder="1" applyAlignment="1">
      <alignment horizontal="center" vertical="center" wrapText="1"/>
    </xf>
    <xf numFmtId="0" fontId="10" fillId="0" borderId="0" xfId="1" applyFont="1" applyAlignment="1" applyProtection="1">
      <alignment horizontal="center"/>
      <protection locked="0"/>
    </xf>
    <xf numFmtId="0" fontId="10" fillId="0" borderId="0" xfId="1" applyFont="1" applyAlignment="1" applyProtection="1">
      <alignment wrapText="1"/>
      <protection locked="0"/>
    </xf>
    <xf numFmtId="0" fontId="10" fillId="0" borderId="0" xfId="1" applyFont="1" applyProtection="1">
      <protection locked="0"/>
    </xf>
    <xf numFmtId="0" fontId="6" fillId="0" borderId="0" xfId="1" applyFont="1" applyAlignment="1" applyProtection="1">
      <alignment wrapText="1"/>
      <protection locked="0"/>
    </xf>
    <xf numFmtId="0" fontId="13" fillId="0" borderId="0" xfId="0" applyFont="1" applyAlignment="1">
      <alignment vertical="center" wrapText="1"/>
    </xf>
    <xf numFmtId="0" fontId="10" fillId="0" borderId="0" xfId="1" applyFont="1" applyAlignment="1" applyProtection="1">
      <alignment vertical="center"/>
      <protection locked="0"/>
    </xf>
    <xf numFmtId="0" fontId="0" fillId="0" borderId="0" xfId="0" applyAlignment="1">
      <alignment vertical="center" wrapText="1"/>
    </xf>
    <xf numFmtId="0" fontId="27" fillId="4" borderId="1" xfId="0" applyFont="1" applyFill="1" applyBorder="1" applyAlignment="1">
      <alignment horizontal="center" vertical="center" wrapText="1"/>
    </xf>
    <xf numFmtId="0" fontId="27" fillId="4" borderId="1" xfId="0" applyFont="1" applyFill="1" applyBorder="1" applyAlignment="1">
      <alignment vertical="center" wrapText="1"/>
    </xf>
    <xf numFmtId="0" fontId="28" fillId="3" borderId="1" xfId="0" applyFont="1" applyFill="1" applyBorder="1" applyAlignment="1">
      <alignment vertical="center" wrapText="1"/>
    </xf>
    <xf numFmtId="0" fontId="28" fillId="3" borderId="1"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28" fillId="3" borderId="1" xfId="0" applyFont="1" applyFill="1" applyBorder="1" applyAlignment="1">
      <alignment horizontal="left" vertical="center" wrapText="1"/>
    </xf>
    <xf numFmtId="0" fontId="29" fillId="2" borderId="1"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8" fillId="2" borderId="1" xfId="0" applyFont="1" applyFill="1" applyBorder="1" applyAlignment="1">
      <alignment vertical="center" wrapText="1"/>
    </xf>
    <xf numFmtId="0" fontId="30" fillId="0" borderId="0" xfId="0" applyFont="1"/>
    <xf numFmtId="0" fontId="31" fillId="0" borderId="0" xfId="0" applyFont="1"/>
    <xf numFmtId="0" fontId="28" fillId="5" borderId="1" xfId="0" applyFont="1" applyFill="1" applyBorder="1" applyAlignment="1">
      <alignment horizontal="center" vertical="center" wrapText="1"/>
    </xf>
    <xf numFmtId="0" fontId="32" fillId="6" borderId="1" xfId="0" applyFont="1" applyFill="1" applyBorder="1" applyAlignment="1">
      <alignment vertical="center" wrapText="1"/>
    </xf>
    <xf numFmtId="0" fontId="32" fillId="7" borderId="1" xfId="0" applyFont="1" applyFill="1" applyBorder="1" applyAlignment="1">
      <alignment vertical="center" wrapText="1"/>
    </xf>
    <xf numFmtId="0" fontId="32" fillId="8" borderId="1" xfId="0" applyFont="1" applyFill="1" applyBorder="1" applyAlignment="1">
      <alignment vertical="center" wrapText="1"/>
    </xf>
    <xf numFmtId="0" fontId="33" fillId="0" borderId="0" xfId="0" applyFont="1"/>
    <xf numFmtId="0" fontId="33" fillId="0" borderId="1" xfId="0" applyFont="1" applyBorder="1"/>
    <xf numFmtId="0" fontId="33" fillId="0" borderId="45" xfId="0" applyFont="1" applyBorder="1"/>
    <xf numFmtId="0" fontId="33" fillId="0" borderId="45" xfId="0" applyFont="1" applyBorder="1" applyAlignment="1">
      <alignment wrapText="1"/>
    </xf>
    <xf numFmtId="0" fontId="12" fillId="0" borderId="46" xfId="1" applyFont="1" applyBorder="1" applyProtection="1">
      <protection locked="0"/>
    </xf>
    <xf numFmtId="0" fontId="12" fillId="0" borderId="24" xfId="2" applyFont="1" applyBorder="1" applyAlignment="1">
      <alignment horizontal="left" vertical="center" wrapText="1"/>
    </xf>
    <xf numFmtId="0" fontId="12" fillId="3" borderId="36" xfId="2" applyFont="1" applyFill="1" applyBorder="1" applyAlignment="1">
      <alignment horizontal="center" vertical="center" wrapText="1"/>
    </xf>
    <xf numFmtId="0" fontId="13" fillId="4" borderId="0" xfId="2" applyFont="1" applyFill="1" applyAlignment="1">
      <alignment horizontal="center" vertical="center" wrapText="1"/>
    </xf>
    <xf numFmtId="0" fontId="12" fillId="3" borderId="37" xfId="2" applyFont="1" applyFill="1" applyBorder="1" applyAlignment="1">
      <alignment horizontal="center" vertical="center" wrapText="1"/>
    </xf>
    <xf numFmtId="0" fontId="13" fillId="4" borderId="47" xfId="2" applyFont="1" applyFill="1" applyBorder="1" applyAlignment="1">
      <alignment horizontal="center" vertical="center" wrapText="1"/>
    </xf>
    <xf numFmtId="0" fontId="27" fillId="3" borderId="1" xfId="0" applyFont="1" applyFill="1" applyBorder="1" applyAlignment="1">
      <alignment vertical="center" wrapText="1"/>
    </xf>
    <xf numFmtId="0" fontId="27" fillId="4" borderId="1" xfId="0" applyFont="1" applyFill="1" applyBorder="1" applyAlignment="1">
      <alignment horizontal="left" vertical="center" wrapText="1"/>
    </xf>
    <xf numFmtId="0" fontId="27" fillId="4" borderId="1" xfId="0" applyFont="1" applyFill="1" applyBorder="1" applyAlignment="1">
      <alignment horizontal="left" wrapText="1"/>
    </xf>
    <xf numFmtId="0" fontId="34" fillId="5" borderId="1" xfId="0" applyFont="1" applyFill="1" applyBorder="1" applyAlignment="1">
      <alignment horizontal="center" vertical="center" wrapText="1"/>
    </xf>
    <xf numFmtId="0" fontId="34" fillId="6" borderId="1" xfId="0" applyFont="1" applyFill="1" applyBorder="1" applyAlignment="1">
      <alignment vertical="center" wrapText="1"/>
    </xf>
    <xf numFmtId="0" fontId="34" fillId="7" borderId="1" xfId="0" applyFont="1" applyFill="1" applyBorder="1" applyAlignment="1">
      <alignment vertical="center" wrapText="1"/>
    </xf>
    <xf numFmtId="0" fontId="34" fillId="8" borderId="1" xfId="0" applyFont="1" applyFill="1" applyBorder="1" applyAlignment="1">
      <alignment vertical="center" wrapText="1"/>
    </xf>
    <xf numFmtId="0" fontId="28" fillId="5" borderId="1" xfId="0" applyFont="1" applyFill="1" applyBorder="1" applyAlignment="1">
      <alignment horizontal="left" vertical="center" wrapText="1"/>
    </xf>
    <xf numFmtId="0" fontId="28" fillId="5" borderId="1" xfId="0" applyFont="1" applyFill="1" applyBorder="1" applyAlignment="1">
      <alignment vertical="center" wrapText="1"/>
    </xf>
    <xf numFmtId="0" fontId="28" fillId="10" borderId="1" xfId="0" applyFont="1" applyFill="1" applyBorder="1" applyAlignment="1">
      <alignment horizontal="left" vertical="center" wrapText="1"/>
    </xf>
    <xf numFmtId="1" fontId="28" fillId="10" borderId="1" xfId="1" applyNumberFormat="1" applyFont="1" applyFill="1" applyBorder="1" applyAlignment="1">
      <alignment horizontal="center" vertical="center" wrapText="1"/>
    </xf>
    <xf numFmtId="0" fontId="27" fillId="0" borderId="1" xfId="0" applyFont="1" applyBorder="1" applyAlignment="1">
      <alignment horizontal="center" vertical="center"/>
    </xf>
    <xf numFmtId="0" fontId="27" fillId="0" borderId="1" xfId="0" applyFont="1" applyBorder="1"/>
    <xf numFmtId="0" fontId="27" fillId="0" borderId="1" xfId="0" applyFont="1" applyBorder="1" applyAlignment="1">
      <alignment vertical="center" wrapText="1"/>
    </xf>
    <xf numFmtId="0" fontId="27" fillId="0" borderId="1" xfId="0" applyFont="1" applyBorder="1" applyAlignment="1">
      <alignment wrapText="1"/>
    </xf>
    <xf numFmtId="0" fontId="27" fillId="0" borderId="1" xfId="0" applyFont="1" applyBorder="1" applyAlignment="1">
      <alignment horizontal="left" vertical="center" wrapText="1"/>
    </xf>
    <xf numFmtId="0" fontId="27" fillId="0" borderId="1" xfId="0" applyFont="1" applyBorder="1" applyAlignment="1">
      <alignment horizontal="center" vertical="center" wrapText="1"/>
    </xf>
    <xf numFmtId="0" fontId="27" fillId="0" borderId="1" xfId="1" applyFont="1" applyBorder="1" applyAlignment="1">
      <alignment horizontal="left" vertical="center" wrapText="1"/>
    </xf>
    <xf numFmtId="0" fontId="27" fillId="0" borderId="0" xfId="0" applyFont="1" applyAlignment="1">
      <alignment vertical="center" wrapText="1"/>
    </xf>
    <xf numFmtId="0" fontId="27" fillId="15" borderId="1" xfId="0" applyFont="1" applyFill="1" applyBorder="1" applyAlignment="1">
      <alignment vertical="center" wrapText="1"/>
    </xf>
    <xf numFmtId="0" fontId="13" fillId="0" borderId="1" xfId="0" applyFont="1" applyBorder="1" applyAlignment="1">
      <alignment horizontal="left"/>
    </xf>
    <xf numFmtId="0" fontId="17" fillId="14" borderId="15" xfId="0" applyFont="1" applyFill="1" applyBorder="1" applyAlignment="1">
      <alignment horizontal="left" vertical="center" wrapText="1"/>
    </xf>
    <xf numFmtId="0" fontId="17" fillId="14" borderId="16" xfId="0" applyFont="1" applyFill="1" applyBorder="1" applyAlignment="1">
      <alignment horizontal="left" vertical="center" wrapText="1"/>
    </xf>
    <xf numFmtId="0" fontId="17" fillId="14" borderId="17" xfId="0" applyFont="1" applyFill="1" applyBorder="1" applyAlignment="1">
      <alignment horizontal="left" vertical="center" wrapText="1"/>
    </xf>
    <xf numFmtId="0" fontId="0" fillId="0" borderId="1" xfId="0" applyBorder="1" applyAlignment="1">
      <alignment horizontal="center"/>
    </xf>
    <xf numFmtId="0" fontId="5" fillId="12" borderId="3" xfId="0" applyFont="1" applyFill="1" applyBorder="1" applyAlignment="1">
      <alignment horizontal="center" vertical="center" wrapText="1"/>
    </xf>
    <xf numFmtId="0" fontId="5" fillId="12" borderId="4" xfId="0" applyFont="1" applyFill="1" applyBorder="1" applyAlignment="1">
      <alignment horizontal="center" vertical="center" wrapText="1"/>
    </xf>
    <xf numFmtId="0" fontId="5" fillId="12" borderId="5" xfId="0" applyFont="1" applyFill="1" applyBorder="1" applyAlignment="1">
      <alignment horizontal="center" vertical="center" wrapText="1"/>
    </xf>
    <xf numFmtId="0" fontId="5" fillId="12" borderId="0" xfId="0" applyFont="1" applyFill="1" applyAlignment="1">
      <alignment horizontal="center" vertical="center" wrapText="1"/>
    </xf>
    <xf numFmtId="0" fontId="5" fillId="12" borderId="6" xfId="0" applyFont="1" applyFill="1" applyBorder="1" applyAlignment="1">
      <alignment horizontal="center" vertical="center" wrapText="1"/>
    </xf>
    <xf numFmtId="0" fontId="5" fillId="12" borderId="7" xfId="0" applyFont="1" applyFill="1" applyBorder="1" applyAlignment="1">
      <alignment horizontal="center" vertical="center" wrapText="1"/>
    </xf>
    <xf numFmtId="0" fontId="14" fillId="12" borderId="5" xfId="0" applyFont="1" applyFill="1" applyBorder="1" applyAlignment="1">
      <alignment horizontal="center" vertical="center"/>
    </xf>
    <xf numFmtId="0" fontId="14" fillId="12" borderId="0" xfId="0" applyFont="1" applyFill="1" applyAlignment="1">
      <alignment horizontal="center" vertical="center"/>
    </xf>
    <xf numFmtId="0" fontId="18" fillId="13" borderId="15" xfId="0" applyFont="1" applyFill="1" applyBorder="1" applyAlignment="1">
      <alignment horizontal="left" vertical="center" wrapText="1"/>
    </xf>
    <xf numFmtId="0" fontId="18" fillId="13" borderId="16" xfId="0" applyFont="1" applyFill="1" applyBorder="1" applyAlignment="1">
      <alignment horizontal="left" vertical="center" wrapText="1"/>
    </xf>
    <xf numFmtId="0" fontId="18" fillId="13" borderId="17" xfId="0" applyFont="1" applyFill="1" applyBorder="1" applyAlignment="1">
      <alignment horizontal="left" vertical="center" wrapText="1"/>
    </xf>
    <xf numFmtId="0" fontId="15" fillId="13" borderId="15" xfId="0" applyFont="1" applyFill="1" applyBorder="1" applyAlignment="1">
      <alignment horizontal="left" vertical="center"/>
    </xf>
    <xf numFmtId="0" fontId="15" fillId="13" borderId="16" xfId="0" applyFont="1" applyFill="1" applyBorder="1" applyAlignment="1">
      <alignment horizontal="left" vertical="center"/>
    </xf>
    <xf numFmtId="0" fontId="15" fillId="13" borderId="17" xfId="0" applyFont="1" applyFill="1" applyBorder="1" applyAlignment="1">
      <alignment horizontal="left" vertical="center"/>
    </xf>
    <xf numFmtId="0" fontId="6" fillId="5" borderId="33" xfId="1" applyFont="1" applyFill="1" applyBorder="1" applyAlignment="1" applyProtection="1">
      <alignment horizontal="center" wrapText="1"/>
      <protection locked="0"/>
    </xf>
    <xf numFmtId="0" fontId="6" fillId="5" borderId="34" xfId="1" applyFont="1" applyFill="1" applyBorder="1" applyAlignment="1" applyProtection="1">
      <alignment horizontal="center" wrapText="1"/>
      <protection locked="0"/>
    </xf>
    <xf numFmtId="0" fontId="6" fillId="5" borderId="35" xfId="1" applyFont="1" applyFill="1" applyBorder="1" applyAlignment="1" applyProtection="1">
      <alignment horizontal="center" wrapText="1"/>
      <protection locked="0"/>
    </xf>
    <xf numFmtId="0" fontId="10" fillId="5" borderId="36" xfId="1" applyFont="1" applyFill="1" applyBorder="1" applyAlignment="1" applyProtection="1">
      <alignment horizontal="center"/>
      <protection locked="0"/>
    </xf>
    <xf numFmtId="0" fontId="10" fillId="5" borderId="37" xfId="1" applyFont="1" applyFill="1" applyBorder="1" applyAlignment="1" applyProtection="1">
      <alignment horizontal="center"/>
      <protection locked="0"/>
    </xf>
    <xf numFmtId="0" fontId="10" fillId="5" borderId="38" xfId="1" applyFont="1" applyFill="1" applyBorder="1" applyAlignment="1" applyProtection="1">
      <alignment horizontal="center"/>
      <protection locked="0"/>
    </xf>
    <xf numFmtId="0" fontId="10" fillId="0" borderId="24" xfId="1" applyFont="1" applyBorder="1" applyAlignment="1" applyProtection="1">
      <alignment horizontal="center"/>
      <protection locked="0"/>
    </xf>
    <xf numFmtId="0" fontId="10" fillId="0" borderId="1" xfId="1" applyFont="1" applyBorder="1" applyAlignment="1" applyProtection="1">
      <alignment horizontal="center"/>
      <protection locked="0"/>
    </xf>
    <xf numFmtId="0" fontId="6" fillId="5" borderId="33" xfId="1" applyFont="1" applyFill="1" applyBorder="1" applyAlignment="1" applyProtection="1">
      <alignment horizontal="center"/>
      <protection locked="0"/>
    </xf>
    <xf numFmtId="0" fontId="6" fillId="5" borderId="34" xfId="1" applyFont="1" applyFill="1" applyBorder="1" applyAlignment="1" applyProtection="1">
      <alignment horizontal="center"/>
      <protection locked="0"/>
    </xf>
    <xf numFmtId="0" fontId="6" fillId="5" borderId="35" xfId="1" applyFont="1" applyFill="1" applyBorder="1" applyAlignment="1" applyProtection="1">
      <alignment horizontal="center"/>
      <protection locked="0"/>
    </xf>
    <xf numFmtId="0" fontId="6" fillId="5" borderId="27" xfId="1" applyFont="1" applyFill="1" applyBorder="1" applyAlignment="1" applyProtection="1">
      <alignment horizontal="center"/>
      <protection locked="0"/>
    </xf>
    <xf numFmtId="0" fontId="6" fillId="5" borderId="28" xfId="1" applyFont="1" applyFill="1" applyBorder="1" applyAlignment="1" applyProtection="1">
      <alignment horizontal="center"/>
      <protection locked="0"/>
    </xf>
    <xf numFmtId="0" fontId="6" fillId="5" borderId="29" xfId="1" applyFont="1" applyFill="1" applyBorder="1" applyAlignment="1" applyProtection="1">
      <alignment horizontal="center"/>
      <protection locked="0"/>
    </xf>
    <xf numFmtId="0" fontId="10" fillId="5" borderId="13" xfId="1" applyFont="1" applyFill="1" applyBorder="1" applyAlignment="1" applyProtection="1">
      <alignment horizontal="center"/>
      <protection locked="0"/>
    </xf>
    <xf numFmtId="0" fontId="10" fillId="5" borderId="30" xfId="1" applyFont="1" applyFill="1" applyBorder="1" applyAlignment="1" applyProtection="1">
      <alignment horizontal="center"/>
      <protection locked="0"/>
    </xf>
    <xf numFmtId="0" fontId="10" fillId="5" borderId="14" xfId="1" applyFont="1" applyFill="1" applyBorder="1" applyAlignment="1" applyProtection="1">
      <alignment horizontal="center"/>
      <protection locked="0"/>
    </xf>
    <xf numFmtId="14" fontId="10" fillId="0" borderId="27" xfId="1" applyNumberFormat="1" applyFont="1" applyBorder="1" applyAlignment="1" applyProtection="1">
      <alignment horizontal="center"/>
      <protection locked="0"/>
    </xf>
    <xf numFmtId="14" fontId="10" fillId="0" borderId="28" xfId="1" applyNumberFormat="1" applyFont="1" applyBorder="1" applyAlignment="1" applyProtection="1">
      <alignment horizontal="center"/>
      <protection locked="0"/>
    </xf>
    <xf numFmtId="14" fontId="10" fillId="0" borderId="29" xfId="1" applyNumberFormat="1" applyFont="1" applyBorder="1" applyAlignment="1" applyProtection="1">
      <alignment horizontal="center"/>
      <protection locked="0"/>
    </xf>
    <xf numFmtId="14" fontId="10" fillId="0" borderId="31" xfId="1" applyNumberFormat="1" applyFont="1" applyBorder="1" applyAlignment="1" applyProtection="1">
      <alignment horizontal="center"/>
      <protection locked="0"/>
    </xf>
    <xf numFmtId="14" fontId="10" fillId="0" borderId="0" xfId="1" applyNumberFormat="1" applyFont="1" applyAlignment="1" applyProtection="1">
      <alignment horizontal="center"/>
      <protection locked="0"/>
    </xf>
    <xf numFmtId="14" fontId="10" fillId="0" borderId="32" xfId="1" applyNumberFormat="1" applyFont="1" applyBorder="1" applyAlignment="1" applyProtection="1">
      <alignment horizontal="center"/>
      <protection locked="0"/>
    </xf>
    <xf numFmtId="14" fontId="10" fillId="0" borderId="13" xfId="1" applyNumberFormat="1" applyFont="1" applyBorder="1" applyAlignment="1" applyProtection="1">
      <alignment horizontal="center"/>
      <protection locked="0"/>
    </xf>
    <xf numFmtId="14" fontId="10" fillId="0" borderId="30" xfId="1" applyNumberFormat="1" applyFont="1" applyBorder="1" applyAlignment="1" applyProtection="1">
      <alignment horizontal="center"/>
      <protection locked="0"/>
    </xf>
    <xf numFmtId="14" fontId="10" fillId="0" borderId="14" xfId="1" applyNumberFormat="1" applyFont="1" applyBorder="1" applyAlignment="1" applyProtection="1">
      <alignment horizontal="center"/>
      <protection locked="0"/>
    </xf>
    <xf numFmtId="0" fontId="0" fillId="0" borderId="24" xfId="0" applyBorder="1" applyAlignment="1">
      <alignment horizontal="center"/>
    </xf>
    <xf numFmtId="0" fontId="4" fillId="0" borderId="31" xfId="2" applyFont="1" applyBorder="1" applyAlignment="1" applyProtection="1">
      <alignment horizontal="center" vertical="top" wrapText="1"/>
      <protection locked="0"/>
    </xf>
    <xf numFmtId="0" fontId="4" fillId="0" borderId="0" xfId="2" applyFont="1" applyAlignment="1" applyProtection="1">
      <alignment horizontal="center" vertical="top" wrapText="1"/>
      <protection locked="0"/>
    </xf>
    <xf numFmtId="0" fontId="6" fillId="5" borderId="13" xfId="1" applyFont="1" applyFill="1" applyBorder="1" applyAlignment="1" applyProtection="1">
      <alignment horizontal="center"/>
      <protection locked="0"/>
    </xf>
    <xf numFmtId="0" fontId="6" fillId="5" borderId="30" xfId="1" applyFont="1" applyFill="1" applyBorder="1" applyAlignment="1" applyProtection="1">
      <alignment horizontal="center"/>
      <protection locked="0"/>
    </xf>
    <xf numFmtId="0" fontId="6" fillId="5" borderId="14" xfId="1" applyFont="1" applyFill="1" applyBorder="1" applyAlignment="1" applyProtection="1">
      <alignment horizontal="center"/>
      <protection locked="0"/>
    </xf>
    <xf numFmtId="0" fontId="11" fillId="11" borderId="0" xfId="2" applyFont="1" applyFill="1" applyAlignment="1" applyProtection="1">
      <alignment horizontal="center" vertical="center"/>
      <protection locked="0"/>
    </xf>
    <xf numFmtId="0" fontId="17" fillId="14" borderId="15" xfId="0" applyFont="1" applyFill="1" applyBorder="1" applyAlignment="1">
      <alignment horizontal="center" vertical="center" wrapText="1"/>
    </xf>
    <xf numFmtId="0" fontId="17" fillId="14" borderId="16" xfId="0" applyFont="1" applyFill="1" applyBorder="1" applyAlignment="1">
      <alignment horizontal="center" vertical="center" wrapText="1"/>
    </xf>
    <xf numFmtId="0" fontId="17" fillId="14" borderId="17" xfId="0" applyFont="1" applyFill="1" applyBorder="1" applyAlignment="1">
      <alignment horizontal="center" vertical="center" wrapText="1"/>
    </xf>
    <xf numFmtId="0" fontId="13" fillId="0" borderId="1" xfId="0" applyFont="1" applyBorder="1" applyAlignment="1">
      <alignment horizontal="center"/>
    </xf>
    <xf numFmtId="0" fontId="9" fillId="5" borderId="5" xfId="2" applyFont="1" applyFill="1" applyBorder="1" applyAlignment="1" applyProtection="1">
      <alignment horizontal="center" vertical="center" wrapText="1"/>
      <protection locked="0"/>
    </xf>
    <xf numFmtId="0" fontId="9" fillId="5" borderId="0" xfId="2" applyFont="1" applyFill="1" applyAlignment="1" applyProtection="1">
      <alignment horizontal="center" vertical="center" wrapText="1"/>
      <protection locked="0"/>
    </xf>
    <xf numFmtId="0" fontId="12" fillId="5" borderId="2" xfId="1" applyFont="1" applyFill="1" applyBorder="1" applyAlignment="1" applyProtection="1">
      <alignment horizontal="center" wrapText="1"/>
      <protection locked="0"/>
    </xf>
    <xf numFmtId="0" fontId="12" fillId="5" borderId="2" xfId="1" applyFont="1" applyFill="1" applyBorder="1" applyAlignment="1" applyProtection="1">
      <alignment horizontal="center"/>
      <protection locked="0"/>
    </xf>
    <xf numFmtId="0" fontId="13" fillId="5" borderId="12" xfId="1" applyFont="1" applyFill="1" applyBorder="1" applyAlignment="1" applyProtection="1">
      <alignment horizontal="center"/>
      <protection locked="0"/>
    </xf>
    <xf numFmtId="0" fontId="12" fillId="3" borderId="1" xfId="2" applyFont="1" applyFill="1" applyBorder="1" applyAlignment="1">
      <alignment horizontal="center" vertical="center" wrapText="1"/>
    </xf>
    <xf numFmtId="9" fontId="12" fillId="0" borderId="15" xfId="4" applyFont="1" applyBorder="1" applyAlignment="1">
      <alignment horizontal="left" vertical="center" wrapText="1"/>
    </xf>
    <xf numFmtId="9" fontId="12" fillId="0" borderId="16" xfId="4" applyFont="1" applyBorder="1" applyAlignment="1">
      <alignment horizontal="left" vertical="center" wrapText="1"/>
    </xf>
    <xf numFmtId="9" fontId="12" fillId="0" borderId="39" xfId="4" applyFont="1" applyBorder="1" applyAlignment="1">
      <alignment horizontal="left" vertical="center" wrapText="1"/>
    </xf>
    <xf numFmtId="0" fontId="12" fillId="0" borderId="40" xfId="2" applyFont="1" applyBorder="1" applyAlignment="1">
      <alignment horizontal="center" vertical="center" wrapText="1"/>
    </xf>
    <xf numFmtId="0" fontId="12" fillId="0" borderId="41" xfId="2" applyFont="1" applyBorder="1" applyAlignment="1">
      <alignment horizontal="center" vertical="center" wrapText="1"/>
    </xf>
    <xf numFmtId="0" fontId="12" fillId="0" borderId="42" xfId="2" applyFont="1" applyBorder="1" applyAlignment="1">
      <alignment horizontal="center" vertical="center" wrapText="1"/>
    </xf>
    <xf numFmtId="0" fontId="12" fillId="0" borderId="18" xfId="2" applyFont="1" applyBorder="1" applyAlignment="1">
      <alignment horizontal="center" vertical="center" wrapText="1"/>
    </xf>
    <xf numFmtId="0" fontId="12" fillId="0" borderId="24" xfId="2" applyFont="1" applyBorder="1" applyAlignment="1">
      <alignment horizontal="center" vertical="center" wrapText="1"/>
    </xf>
    <xf numFmtId="14" fontId="13" fillId="0" borderId="11" xfId="1" applyNumberFormat="1" applyFont="1" applyBorder="1" applyAlignment="1" applyProtection="1">
      <alignment horizontal="center"/>
      <protection locked="0"/>
    </xf>
    <xf numFmtId="0" fontId="13" fillId="0" borderId="11" xfId="1" applyFont="1" applyBorder="1" applyAlignment="1" applyProtection="1">
      <alignment horizontal="center"/>
      <protection locked="0"/>
    </xf>
    <xf numFmtId="0" fontId="13" fillId="5" borderId="13" xfId="1" applyFont="1" applyFill="1" applyBorder="1" applyAlignment="1" applyProtection="1">
      <alignment horizontal="center"/>
      <protection locked="0"/>
    </xf>
    <xf numFmtId="0" fontId="12" fillId="0" borderId="1" xfId="2" applyFont="1" applyBorder="1" applyAlignment="1">
      <alignment horizontal="center" vertical="center" wrapText="1"/>
    </xf>
    <xf numFmtId="0" fontId="14" fillId="12" borderId="5" xfId="2" applyFont="1" applyFill="1" applyBorder="1" applyAlignment="1">
      <alignment horizontal="center" vertical="center"/>
    </xf>
    <xf numFmtId="0" fontId="21" fillId="12" borderId="6" xfId="2" applyFont="1" applyFill="1" applyBorder="1" applyAlignment="1">
      <alignment horizontal="center" vertical="center"/>
    </xf>
    <xf numFmtId="1" fontId="25" fillId="0" borderId="43" xfId="1" applyNumberFormat="1" applyFont="1" applyBorder="1" applyAlignment="1">
      <alignment horizontal="center" vertical="center" wrapText="1"/>
    </xf>
    <xf numFmtId="1" fontId="25" fillId="0" borderId="9" xfId="1" applyNumberFormat="1" applyFont="1" applyBorder="1" applyAlignment="1">
      <alignment horizontal="center" vertical="center" wrapText="1"/>
    </xf>
    <xf numFmtId="1" fontId="25" fillId="0" borderId="10" xfId="1" applyNumberFormat="1" applyFont="1" applyBorder="1" applyAlignment="1">
      <alignment horizontal="center" vertical="center" wrapText="1"/>
    </xf>
    <xf numFmtId="9" fontId="25" fillId="0" borderId="43" xfId="3" applyFont="1" applyFill="1" applyBorder="1" applyAlignment="1" applyProtection="1">
      <alignment horizontal="center" vertical="center" wrapText="1"/>
    </xf>
    <xf numFmtId="9" fontId="25" fillId="0" borderId="9" xfId="3" applyFont="1" applyFill="1" applyBorder="1" applyAlignment="1" applyProtection="1">
      <alignment horizontal="center" vertical="center" wrapText="1"/>
    </xf>
    <xf numFmtId="9" fontId="25" fillId="0" borderId="10" xfId="3" applyFont="1" applyFill="1" applyBorder="1" applyAlignment="1" applyProtection="1">
      <alignment horizontal="center" vertical="center" wrapText="1"/>
    </xf>
    <xf numFmtId="0" fontId="12" fillId="5" borderId="8" xfId="2" applyFont="1" applyFill="1" applyBorder="1" applyAlignment="1">
      <alignment horizontal="left" vertical="center" wrapText="1"/>
    </xf>
    <xf numFmtId="0" fontId="12" fillId="5" borderId="9" xfId="2" applyFont="1" applyFill="1" applyBorder="1" applyAlignment="1">
      <alignment horizontal="left" vertical="center" wrapText="1"/>
    </xf>
    <xf numFmtId="0" fontId="12" fillId="5" borderId="44" xfId="2" applyFont="1" applyFill="1" applyBorder="1" applyAlignment="1">
      <alignment horizontal="left" vertical="center" wrapText="1"/>
    </xf>
    <xf numFmtId="0" fontId="12" fillId="0" borderId="43" xfId="1" applyFont="1" applyBorder="1" applyAlignment="1">
      <alignment horizontal="center" vertical="center"/>
    </xf>
    <xf numFmtId="0" fontId="12" fillId="0" borderId="9" xfId="1" applyFont="1" applyBorder="1" applyAlignment="1">
      <alignment horizontal="center" vertical="center"/>
    </xf>
    <xf numFmtId="0" fontId="12" fillId="0" borderId="10" xfId="1" applyFont="1" applyBorder="1" applyAlignment="1">
      <alignment horizontal="center" vertical="center"/>
    </xf>
    <xf numFmtId="1" fontId="12" fillId="0" borderId="43" xfId="1" applyNumberFormat="1" applyFont="1" applyBorder="1" applyAlignment="1">
      <alignment horizontal="center" vertical="center"/>
    </xf>
    <xf numFmtId="1" fontId="12" fillId="0" borderId="9" xfId="1" applyNumberFormat="1" applyFont="1" applyBorder="1" applyAlignment="1">
      <alignment horizontal="center" vertical="center"/>
    </xf>
    <xf numFmtId="1" fontId="12" fillId="0" borderId="10" xfId="1" applyNumberFormat="1" applyFont="1" applyBorder="1" applyAlignment="1">
      <alignment horizontal="center" vertical="center"/>
    </xf>
    <xf numFmtId="0" fontId="24" fillId="0" borderId="43" xfId="1" applyFont="1" applyBorder="1" applyAlignment="1">
      <alignment horizontal="center" vertical="center"/>
    </xf>
    <xf numFmtId="0" fontId="24" fillId="0" borderId="9" xfId="1" applyFont="1" applyBorder="1" applyAlignment="1">
      <alignment horizontal="center" vertical="center"/>
    </xf>
    <xf numFmtId="0" fontId="24" fillId="0" borderId="10" xfId="1" applyFont="1" applyBorder="1" applyAlignment="1">
      <alignment horizontal="center" vertical="center"/>
    </xf>
    <xf numFmtId="0" fontId="32" fillId="0" borderId="1" xfId="0" applyFont="1" applyBorder="1" applyAlignment="1">
      <alignment horizontal="center"/>
    </xf>
  </cellXfs>
  <cellStyles count="5">
    <cellStyle name="Normal" xfId="0" builtinId="0"/>
    <cellStyle name="Normal 2" xfId="1" xr:uid="{96436264-F1A4-49C5-88CA-284A54082769}"/>
    <cellStyle name="Normal 3" xfId="2" xr:uid="{A5EA0240-FD04-4875-A567-A27A6108DCA9}"/>
    <cellStyle name="Percent" xfId="4" builtinId="5"/>
    <cellStyle name="Percent 2" xfId="3" xr:uid="{59E213E3-8BAA-4205-A51E-3775906E19BD}"/>
  </cellStyles>
  <dxfs count="7">
    <dxf>
      <font>
        <color rgb="FF006100"/>
      </font>
      <fill>
        <patternFill>
          <bgColor rgb="FFC6EFCE"/>
        </patternFill>
      </fill>
    </dxf>
    <dxf>
      <font>
        <color rgb="FF9C0006"/>
      </font>
      <fill>
        <patternFill>
          <bgColor rgb="FFFFC7CE"/>
        </patternFill>
      </fill>
    </dxf>
    <dxf>
      <font>
        <b/>
        <i val="0"/>
        <condense val="0"/>
        <extend val="0"/>
        <color indexed="9"/>
      </font>
      <fill>
        <patternFill patternType="solid">
          <fgColor indexed="38"/>
          <bgColor indexed="21"/>
        </patternFill>
      </fill>
    </dxf>
    <dxf>
      <font>
        <b/>
        <i val="0"/>
        <condense val="0"/>
        <extend val="0"/>
        <color indexed="9"/>
      </font>
      <fill>
        <patternFill patternType="solid">
          <fgColor indexed="61"/>
          <bgColor indexed="2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ABC3E7"/>
      <color rgb="FFFAF2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1"/>
          <c:tx>
            <c:strRef>
              <c:f>Results!$D$29:$D$30</c:f>
              <c:strCache>
                <c:ptCount val="2"/>
                <c:pt idx="0">
                  <c:v>Full Compliance</c:v>
                </c:pt>
                <c:pt idx="1">
                  <c:v>Score </c:v>
                </c:pt>
              </c:strCache>
            </c:strRef>
          </c:tx>
          <c:spPr>
            <a:solidFill>
              <a:schemeClr val="accent2"/>
            </a:solidFill>
            <a:ln>
              <a:noFill/>
            </a:ln>
            <a:effectLst/>
          </c:spPr>
          <c:invertIfNegative val="0"/>
          <c:cat>
            <c:strRef>
              <c:f>Results!$B$31:$B$39</c:f>
              <c:strCache>
                <c:ptCount val="9"/>
                <c:pt idx="0">
                  <c:v>Integrated Management System</c:v>
                </c:pt>
                <c:pt idx="1">
                  <c:v>Plant and Field Management</c:v>
                </c:pt>
                <c:pt idx="2">
                  <c:v>Soil and Integrated Nutrient Management</c:v>
                </c:pt>
                <c:pt idx="3">
                  <c:v>Pest Management</c:v>
                </c:pt>
                <c:pt idx="4">
                  <c:v>Water Management</c:v>
                </c:pt>
                <c:pt idx="5">
                  <c:v>Ecosystem Protection and Conservation of High Carbon Stock Areas</c:v>
                </c:pt>
                <c:pt idx="6">
                  <c:v>Waste Management</c:v>
                </c:pt>
                <c:pt idx="7">
                  <c:v>Institutional Building</c:v>
                </c:pt>
                <c:pt idx="8">
                  <c:v>Social Conditions</c:v>
                </c:pt>
              </c:strCache>
            </c:strRef>
          </c:cat>
          <c:val>
            <c:numRef>
              <c:f>Results!$D$31:$D$39</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CB29-41CC-B2C2-F6F430864776}"/>
            </c:ext>
          </c:extLst>
        </c:ser>
        <c:ser>
          <c:idx val="3"/>
          <c:order val="3"/>
          <c:tx>
            <c:strRef>
              <c:f>Results!$F$29:$F$30</c:f>
              <c:strCache>
                <c:ptCount val="2"/>
                <c:pt idx="0">
                  <c:v>Partial Complaiance</c:v>
                </c:pt>
                <c:pt idx="1">
                  <c:v>Score </c:v>
                </c:pt>
              </c:strCache>
            </c:strRef>
          </c:tx>
          <c:spPr>
            <a:solidFill>
              <a:schemeClr val="accent4"/>
            </a:solidFill>
            <a:ln>
              <a:noFill/>
            </a:ln>
            <a:effectLst/>
          </c:spPr>
          <c:invertIfNegative val="0"/>
          <c:cat>
            <c:strRef>
              <c:f>Results!$B$31:$B$39</c:f>
              <c:strCache>
                <c:ptCount val="9"/>
                <c:pt idx="0">
                  <c:v>Integrated Management System</c:v>
                </c:pt>
                <c:pt idx="1">
                  <c:v>Plant and Field Management</c:v>
                </c:pt>
                <c:pt idx="2">
                  <c:v>Soil and Integrated Nutrient Management</c:v>
                </c:pt>
                <c:pt idx="3">
                  <c:v>Pest Management</c:v>
                </c:pt>
                <c:pt idx="4">
                  <c:v>Water Management</c:v>
                </c:pt>
                <c:pt idx="5">
                  <c:v>Ecosystem Protection and Conservation of High Carbon Stock Areas</c:v>
                </c:pt>
                <c:pt idx="6">
                  <c:v>Waste Management</c:v>
                </c:pt>
                <c:pt idx="7">
                  <c:v>Institutional Building</c:v>
                </c:pt>
                <c:pt idx="8">
                  <c:v>Social Conditions</c:v>
                </c:pt>
              </c:strCache>
            </c:strRef>
          </c:cat>
          <c:val>
            <c:numRef>
              <c:f>Results!$F$31:$F$39</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3-CB29-41CC-B2C2-F6F430864776}"/>
            </c:ext>
          </c:extLst>
        </c:ser>
        <c:ser>
          <c:idx val="5"/>
          <c:order val="5"/>
          <c:tx>
            <c:strRef>
              <c:f>Results!$H$29:$H$30</c:f>
              <c:strCache>
                <c:ptCount val="2"/>
                <c:pt idx="0">
                  <c:v>Need compliance</c:v>
                </c:pt>
                <c:pt idx="1">
                  <c:v>Score </c:v>
                </c:pt>
              </c:strCache>
            </c:strRef>
          </c:tx>
          <c:spPr>
            <a:solidFill>
              <a:schemeClr val="accent6"/>
            </a:solidFill>
            <a:ln>
              <a:noFill/>
            </a:ln>
            <a:effectLst/>
          </c:spPr>
          <c:invertIfNegative val="0"/>
          <c:cat>
            <c:strRef>
              <c:f>Results!$B$31:$B$39</c:f>
              <c:strCache>
                <c:ptCount val="9"/>
                <c:pt idx="0">
                  <c:v>Integrated Management System</c:v>
                </c:pt>
                <c:pt idx="1">
                  <c:v>Plant and Field Management</c:v>
                </c:pt>
                <c:pt idx="2">
                  <c:v>Soil and Integrated Nutrient Management</c:v>
                </c:pt>
                <c:pt idx="3">
                  <c:v>Pest Management</c:v>
                </c:pt>
                <c:pt idx="4">
                  <c:v>Water Management</c:v>
                </c:pt>
                <c:pt idx="5">
                  <c:v>Ecosystem Protection and Conservation of High Carbon Stock Areas</c:v>
                </c:pt>
                <c:pt idx="6">
                  <c:v>Waste Management</c:v>
                </c:pt>
                <c:pt idx="7">
                  <c:v>Institutional Building</c:v>
                </c:pt>
                <c:pt idx="8">
                  <c:v>Social Conditions</c:v>
                </c:pt>
              </c:strCache>
            </c:strRef>
          </c:cat>
          <c:val>
            <c:numRef>
              <c:f>Results!$H$31:$H$39</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5-CB29-41CC-B2C2-F6F430864776}"/>
            </c:ext>
          </c:extLst>
        </c:ser>
        <c:dLbls>
          <c:showLegendKey val="0"/>
          <c:showVal val="0"/>
          <c:showCatName val="0"/>
          <c:showSerName val="0"/>
          <c:showPercent val="0"/>
          <c:showBubbleSize val="0"/>
        </c:dLbls>
        <c:gapWidth val="182"/>
        <c:axId val="230566895"/>
        <c:axId val="230568335"/>
        <c:extLst>
          <c:ext xmlns:c15="http://schemas.microsoft.com/office/drawing/2012/chart" uri="{02D57815-91ED-43cb-92C2-25804820EDAC}">
            <c15:filteredBarSeries>
              <c15:ser>
                <c:idx val="0"/>
                <c:order val="0"/>
                <c:tx>
                  <c:strRef>
                    <c:extLst>
                      <c:ext uri="{02D57815-91ED-43cb-92C2-25804820EDAC}">
                        <c15:formulaRef>
                          <c15:sqref>Results!$C$29:$C$30</c15:sqref>
                        </c15:formulaRef>
                      </c:ext>
                    </c:extLst>
                    <c:strCache>
                      <c:ptCount val="2"/>
                      <c:pt idx="0">
                        <c:v>Full Compliance</c:v>
                      </c:pt>
                      <c:pt idx="1">
                        <c:v>No of compliance</c:v>
                      </c:pt>
                    </c:strCache>
                  </c:strRef>
                </c:tx>
                <c:spPr>
                  <a:solidFill>
                    <a:schemeClr val="accent1"/>
                  </a:solidFill>
                  <a:ln>
                    <a:noFill/>
                  </a:ln>
                  <a:effectLst/>
                </c:spPr>
                <c:invertIfNegative val="0"/>
                <c:cat>
                  <c:strRef>
                    <c:extLst>
                      <c:ext uri="{02D57815-91ED-43cb-92C2-25804820EDAC}">
                        <c15:formulaRef>
                          <c15:sqref>Results!$B$31:$B$39</c15:sqref>
                        </c15:formulaRef>
                      </c:ext>
                    </c:extLst>
                    <c:strCache>
                      <c:ptCount val="9"/>
                      <c:pt idx="0">
                        <c:v>Integrated Management System</c:v>
                      </c:pt>
                      <c:pt idx="1">
                        <c:v>Plant and Field Management</c:v>
                      </c:pt>
                      <c:pt idx="2">
                        <c:v>Soil and Integrated Nutrient Management</c:v>
                      </c:pt>
                      <c:pt idx="3">
                        <c:v>Pest Management</c:v>
                      </c:pt>
                      <c:pt idx="4">
                        <c:v>Water Management</c:v>
                      </c:pt>
                      <c:pt idx="5">
                        <c:v>Ecosystem Protection and Conservation of High Carbon Stock Areas</c:v>
                      </c:pt>
                      <c:pt idx="6">
                        <c:v>Waste Management</c:v>
                      </c:pt>
                      <c:pt idx="7">
                        <c:v>Institutional Building</c:v>
                      </c:pt>
                      <c:pt idx="8">
                        <c:v>Social Conditions</c:v>
                      </c:pt>
                    </c:strCache>
                  </c:strRef>
                </c:cat>
                <c:val>
                  <c:numRef>
                    <c:extLst>
                      <c:ext uri="{02D57815-91ED-43cb-92C2-25804820EDAC}">
                        <c15:formulaRef>
                          <c15:sqref>Results!$C$31:$C$39</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CB29-41CC-B2C2-F6F430864776}"/>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Results!$E$29:$E$30</c15:sqref>
                        </c15:formulaRef>
                      </c:ext>
                    </c:extLst>
                    <c:strCache>
                      <c:ptCount val="2"/>
                      <c:pt idx="0">
                        <c:v>Partial Complaiance</c:v>
                      </c:pt>
                      <c:pt idx="1">
                        <c:v>No of compliance</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Results!$B$31:$B$39</c15:sqref>
                        </c15:formulaRef>
                      </c:ext>
                    </c:extLst>
                    <c:strCache>
                      <c:ptCount val="9"/>
                      <c:pt idx="0">
                        <c:v>Integrated Management System</c:v>
                      </c:pt>
                      <c:pt idx="1">
                        <c:v>Plant and Field Management</c:v>
                      </c:pt>
                      <c:pt idx="2">
                        <c:v>Soil and Integrated Nutrient Management</c:v>
                      </c:pt>
                      <c:pt idx="3">
                        <c:v>Pest Management</c:v>
                      </c:pt>
                      <c:pt idx="4">
                        <c:v>Water Management</c:v>
                      </c:pt>
                      <c:pt idx="5">
                        <c:v>Ecosystem Protection and Conservation of High Carbon Stock Areas</c:v>
                      </c:pt>
                      <c:pt idx="6">
                        <c:v>Waste Management</c:v>
                      </c:pt>
                      <c:pt idx="7">
                        <c:v>Institutional Building</c:v>
                      </c:pt>
                      <c:pt idx="8">
                        <c:v>Social Conditions</c:v>
                      </c:pt>
                    </c:strCache>
                  </c:strRef>
                </c:cat>
                <c:val>
                  <c:numRef>
                    <c:extLst xmlns:c15="http://schemas.microsoft.com/office/drawing/2012/chart">
                      <c:ext xmlns:c15="http://schemas.microsoft.com/office/drawing/2012/chart" uri="{02D57815-91ED-43cb-92C2-25804820EDAC}">
                        <c15:formulaRef>
                          <c15:sqref>Results!$E$31:$E$39</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02-CB29-41CC-B2C2-F6F430864776}"/>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Results!$G$29:$G$30</c15:sqref>
                        </c15:formulaRef>
                      </c:ext>
                    </c:extLst>
                    <c:strCache>
                      <c:ptCount val="2"/>
                      <c:pt idx="0">
                        <c:v>Need compliance</c:v>
                      </c:pt>
                      <c:pt idx="1">
                        <c:v>No of compliance</c:v>
                      </c:pt>
                    </c:strCache>
                  </c:strRef>
                </c:tx>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Results!$B$31:$B$39</c15:sqref>
                        </c15:formulaRef>
                      </c:ext>
                    </c:extLst>
                    <c:strCache>
                      <c:ptCount val="9"/>
                      <c:pt idx="0">
                        <c:v>Integrated Management System</c:v>
                      </c:pt>
                      <c:pt idx="1">
                        <c:v>Plant and Field Management</c:v>
                      </c:pt>
                      <c:pt idx="2">
                        <c:v>Soil and Integrated Nutrient Management</c:v>
                      </c:pt>
                      <c:pt idx="3">
                        <c:v>Pest Management</c:v>
                      </c:pt>
                      <c:pt idx="4">
                        <c:v>Water Management</c:v>
                      </c:pt>
                      <c:pt idx="5">
                        <c:v>Ecosystem Protection and Conservation of High Carbon Stock Areas</c:v>
                      </c:pt>
                      <c:pt idx="6">
                        <c:v>Waste Management</c:v>
                      </c:pt>
                      <c:pt idx="7">
                        <c:v>Institutional Building</c:v>
                      </c:pt>
                      <c:pt idx="8">
                        <c:v>Social Conditions</c:v>
                      </c:pt>
                    </c:strCache>
                  </c:strRef>
                </c:cat>
                <c:val>
                  <c:numRef>
                    <c:extLst xmlns:c15="http://schemas.microsoft.com/office/drawing/2012/chart">
                      <c:ext xmlns:c15="http://schemas.microsoft.com/office/drawing/2012/chart" uri="{02D57815-91ED-43cb-92C2-25804820EDAC}">
                        <c15:formulaRef>
                          <c15:sqref>Results!$G$31:$G$39</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04-CB29-41CC-B2C2-F6F430864776}"/>
                  </c:ext>
                </c:extLst>
              </c15:ser>
            </c15:filteredBarSeries>
          </c:ext>
        </c:extLst>
      </c:barChart>
      <c:catAx>
        <c:axId val="23056689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0568335"/>
        <c:crosses val="autoZero"/>
        <c:auto val="1"/>
        <c:lblAlgn val="ctr"/>
        <c:lblOffset val="100"/>
        <c:noMultiLvlLbl val="0"/>
      </c:catAx>
      <c:valAx>
        <c:axId val="23056833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05668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160020</xdr:colOff>
      <xdr:row>1</xdr:row>
      <xdr:rowOff>220980</xdr:rowOff>
    </xdr:from>
    <xdr:to>
      <xdr:col>2</xdr:col>
      <xdr:colOff>403860</xdr:colOff>
      <xdr:row>4</xdr:row>
      <xdr:rowOff>152400</xdr:rowOff>
    </xdr:to>
    <xdr:pic>
      <xdr:nvPicPr>
        <xdr:cNvPr id="7" name="Picture 3">
          <a:extLst>
            <a:ext uri="{FF2B5EF4-FFF2-40B4-BE49-F238E27FC236}">
              <a16:creationId xmlns:a16="http://schemas.microsoft.com/office/drawing/2014/main" id="{BFEA8212-FB23-41A8-977C-ACA5DD3717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1245" y="325755"/>
          <a:ext cx="786765" cy="47434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289560</xdr:colOff>
      <xdr:row>1</xdr:row>
      <xdr:rowOff>91440</xdr:rowOff>
    </xdr:from>
    <xdr:to>
      <xdr:col>15</xdr:col>
      <xdr:colOff>1133475</xdr:colOff>
      <xdr:row>5</xdr:row>
      <xdr:rowOff>133350</xdr:rowOff>
    </xdr:to>
    <xdr:pic>
      <xdr:nvPicPr>
        <xdr:cNvPr id="8" name="Picture 4">
          <a:extLst>
            <a:ext uri="{FF2B5EF4-FFF2-40B4-BE49-F238E27FC236}">
              <a16:creationId xmlns:a16="http://schemas.microsoft.com/office/drawing/2014/main" id="{B201FF1D-0BF1-41AE-97B3-412735B83B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444460" y="424815"/>
          <a:ext cx="843915" cy="84201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160020</xdr:colOff>
      <xdr:row>2</xdr:row>
      <xdr:rowOff>220980</xdr:rowOff>
    </xdr:from>
    <xdr:to>
      <xdr:col>2</xdr:col>
      <xdr:colOff>403860</xdr:colOff>
      <xdr:row>5</xdr:row>
      <xdr:rowOff>152400</xdr:rowOff>
    </xdr:to>
    <xdr:pic>
      <xdr:nvPicPr>
        <xdr:cNvPr id="4" name="Picture 3">
          <a:extLst>
            <a:ext uri="{FF2B5EF4-FFF2-40B4-BE49-F238E27FC236}">
              <a16:creationId xmlns:a16="http://schemas.microsoft.com/office/drawing/2014/main" id="{D371889E-13CF-4215-BB31-89DE35AA6E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 y="497205"/>
          <a:ext cx="1682115" cy="62674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0</xdr:colOff>
      <xdr:row>2</xdr:row>
      <xdr:rowOff>91440</xdr:rowOff>
    </xdr:from>
    <xdr:to>
      <xdr:col>15</xdr:col>
      <xdr:colOff>797718</xdr:colOff>
      <xdr:row>6</xdr:row>
      <xdr:rowOff>133350</xdr:rowOff>
    </xdr:to>
    <xdr:pic>
      <xdr:nvPicPr>
        <xdr:cNvPr id="5" name="Picture 4">
          <a:extLst>
            <a:ext uri="{FF2B5EF4-FFF2-40B4-BE49-F238E27FC236}">
              <a16:creationId xmlns:a16="http://schemas.microsoft.com/office/drawing/2014/main" id="{08077297-55F4-4ECB-83B4-EB34659D35D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311438" y="508159"/>
          <a:ext cx="797718" cy="85153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160020</xdr:colOff>
      <xdr:row>3</xdr:row>
      <xdr:rowOff>1905</xdr:rowOff>
    </xdr:from>
    <xdr:to>
      <xdr:col>2</xdr:col>
      <xdr:colOff>38100</xdr:colOff>
      <xdr:row>5</xdr:row>
      <xdr:rowOff>152400</xdr:rowOff>
    </xdr:to>
    <xdr:pic>
      <xdr:nvPicPr>
        <xdr:cNvPr id="4" name="Picture 3">
          <a:extLst>
            <a:ext uri="{FF2B5EF4-FFF2-40B4-BE49-F238E27FC236}">
              <a16:creationId xmlns:a16="http://schemas.microsoft.com/office/drawing/2014/main" id="{7BA2FB76-BA7D-4D03-B397-2DC71A9AE4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 y="487680"/>
          <a:ext cx="1830705" cy="62674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47625</xdr:colOff>
      <xdr:row>2</xdr:row>
      <xdr:rowOff>91441</xdr:rowOff>
    </xdr:from>
    <xdr:to>
      <xdr:col>15</xdr:col>
      <xdr:colOff>638175</xdr:colOff>
      <xdr:row>5</xdr:row>
      <xdr:rowOff>104776</xdr:rowOff>
    </xdr:to>
    <xdr:pic>
      <xdr:nvPicPr>
        <xdr:cNvPr id="5" name="Picture 4">
          <a:extLst>
            <a:ext uri="{FF2B5EF4-FFF2-40B4-BE49-F238E27FC236}">
              <a16:creationId xmlns:a16="http://schemas.microsoft.com/office/drawing/2014/main" id="{7E284B1D-D875-448C-BCD7-5ABC4EB77D8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934950" y="415291"/>
          <a:ext cx="590550" cy="65151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8</xdr:col>
      <xdr:colOff>762000</xdr:colOff>
      <xdr:row>27</xdr:row>
      <xdr:rowOff>114299</xdr:rowOff>
    </xdr:from>
    <xdr:to>
      <xdr:col>14</xdr:col>
      <xdr:colOff>485775</xdr:colOff>
      <xdr:row>39</xdr:row>
      <xdr:rowOff>238124</xdr:rowOff>
    </xdr:to>
    <xdr:graphicFrame macro="">
      <xdr:nvGraphicFramePr>
        <xdr:cNvPr id="2" name="Chart 1">
          <a:extLst>
            <a:ext uri="{FF2B5EF4-FFF2-40B4-BE49-F238E27FC236}">
              <a16:creationId xmlns:a16="http://schemas.microsoft.com/office/drawing/2014/main" id="{4C41E8F2-1E96-41FC-0D00-3F80EC278F8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Karin Linser" id="{0E0A993E-A087-41DB-B2DB-16CCDA704BCD}" userId="S::karin.linser@cottonconnect.org::c54e3fa9-573c-4e5b-a253-9c97a36a6a86" providerId="AD"/>
  <person displayName="Prakash Menakel Philip" id="{AB347C46-0A6E-43BB-925F-B1DF3EA1AA20}" userId="S::prakash.philip@cottonconnect.org::4324dafd-05f1-4511-a3d9-de2cf15ed05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I19" dT="2025-04-09T10:15:00.71" personId="{0E0A993E-A087-41DB-B2DB-16CCDA704BCD}" id="{D3B6A259-5265-4D1E-9879-7E6D8B6829F0}">
    <text>PC within FLOCERT is the abbreviation for 'producer certification'. For avoiding confusion, I'd recommend that we find another terminology here</text>
  </threadedComment>
  <threadedComment ref="I19" dT="2025-04-12T05:50:44.97" personId="{AB347C46-0A6E-43BB-925F-B1DF3EA1AA20}" id="{C8CF5E5F-C049-479A-B06C-54D7BA820004}" parentId="{D3B6A259-5265-4D1E-9879-7E6D8B6829F0}">
    <text>Here the abreviation is clearly mentioned</text>
  </threadedComment>
  <threadedComment ref="J19" dT="2025-04-09T10:13:52.19" personId="{0E0A993E-A087-41DB-B2DB-16CCDA704BCD}" id="{27C0FFF9-4B5C-4C35-A450-F20407C57653}">
    <text>I think this column should be renamed to 'Non-Compliance' (NC), this will be in line then with Fairtrade/FLOCERT terminology</text>
  </threadedComment>
</ThreadedComments>
</file>

<file path=xl/threadedComments/threadedComment2.xml><?xml version="1.0" encoding="utf-8"?>
<ThreadedComments xmlns="http://schemas.microsoft.com/office/spreadsheetml/2018/threadedcomments" xmlns:x="http://schemas.openxmlformats.org/spreadsheetml/2006/main">
  <threadedComment ref="B17" dT="2025-04-09T09:06:05.32" personId="{0E0A993E-A087-41DB-B2DB-16CCDA704BCD}" id="{CAF42B5C-9535-4BA9-ABE6-C783AE8333E8}">
    <text>I have a comment on the abbreviations: PC at FLOCERT/Fairtrade means 'Producer Certification' and NC means 'Non-conformity'.....I'd recommend for us to use other terms/abbreviations and so to avoid any confusion of FLOCERT-auditors. Also, I have never heart the term 'need compliance' and would recommend to review that</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13531-0799-42F6-86E5-D2F2BC774C76}">
  <sheetPr filterMode="1"/>
  <dimension ref="A2:AC122"/>
  <sheetViews>
    <sheetView zoomScale="70" zoomScaleNormal="70" workbookViewId="0">
      <pane xSplit="4" ySplit="19" topLeftCell="E20" activePane="bottomRight" state="frozen"/>
      <selection pane="topRight" activeCell="E1" sqref="E1"/>
      <selection pane="bottomLeft" activeCell="A20" sqref="A20"/>
      <selection pane="bottomRight" activeCell="E26" sqref="E26:E30"/>
    </sheetView>
  </sheetViews>
  <sheetFormatPr defaultRowHeight="12.75" outlineLevelRow="1" x14ac:dyDescent="0.2"/>
  <cols>
    <col min="1" max="1" width="14.140625" style="1" customWidth="1"/>
    <col min="2" max="2" width="7.42578125" style="2" bestFit="1" customWidth="1"/>
    <col min="3" max="3" width="7.5703125" style="2" customWidth="1"/>
    <col min="4" max="4" width="9.5703125" style="2" bestFit="1" customWidth="1"/>
    <col min="5" max="5" width="70.42578125" customWidth="1"/>
    <col min="6" max="6" width="8.5703125" style="2" customWidth="1"/>
    <col min="7" max="7" width="13" style="2" customWidth="1"/>
    <col min="8" max="10" width="35" customWidth="1"/>
    <col min="11" max="11" width="10.7109375" style="1" customWidth="1"/>
    <col min="12" max="12" width="15.42578125" bestFit="1" customWidth="1"/>
    <col min="13" max="13" width="48.140625" customWidth="1"/>
    <col min="14" max="14" width="16.42578125" style="57" customWidth="1"/>
    <col min="15" max="15" width="12.7109375" customWidth="1"/>
    <col min="16" max="16" width="33.7109375" customWidth="1"/>
    <col min="29" max="29" width="0" hidden="1" customWidth="1"/>
  </cols>
  <sheetData>
    <row r="2" spans="1:16" ht="12.75" customHeight="1" x14ac:dyDescent="0.2">
      <c r="A2" s="108" t="s">
        <v>0</v>
      </c>
      <c r="B2" s="109"/>
      <c r="C2" s="109"/>
      <c r="D2" s="109"/>
      <c r="E2" s="109"/>
      <c r="F2" s="109"/>
      <c r="G2" s="109"/>
      <c r="H2" s="109"/>
      <c r="I2" s="109"/>
      <c r="J2" s="109"/>
      <c r="K2" s="109"/>
      <c r="L2" s="109"/>
      <c r="M2" s="109"/>
      <c r="N2" s="109"/>
      <c r="O2" s="109"/>
      <c r="P2" s="107"/>
    </row>
    <row r="3" spans="1:16" ht="12.75" customHeight="1" x14ac:dyDescent="0.2">
      <c r="A3" s="110"/>
      <c r="B3" s="111"/>
      <c r="C3" s="111"/>
      <c r="D3" s="111"/>
      <c r="E3" s="111"/>
      <c r="F3" s="111"/>
      <c r="G3" s="111"/>
      <c r="H3" s="111"/>
      <c r="I3" s="111"/>
      <c r="J3" s="111"/>
      <c r="K3" s="111"/>
      <c r="L3" s="111"/>
      <c r="M3" s="111"/>
      <c r="N3" s="111"/>
      <c r="O3" s="111"/>
      <c r="P3" s="107"/>
    </row>
    <row r="4" spans="1:16" ht="24.75" customHeight="1" x14ac:dyDescent="0.2">
      <c r="A4" s="110"/>
      <c r="B4" s="111"/>
      <c r="C4" s="111"/>
      <c r="D4" s="111"/>
      <c r="E4" s="111"/>
      <c r="F4" s="111"/>
      <c r="G4" s="111"/>
      <c r="H4" s="111"/>
      <c r="I4" s="111"/>
      <c r="J4" s="111"/>
      <c r="K4" s="111"/>
      <c r="L4" s="111"/>
      <c r="M4" s="111"/>
      <c r="N4" s="111"/>
      <c r="O4" s="111"/>
      <c r="P4" s="107"/>
    </row>
    <row r="5" spans="1:16" ht="12.75" customHeight="1" x14ac:dyDescent="0.2">
      <c r="A5" s="110"/>
      <c r="B5" s="111"/>
      <c r="C5" s="111"/>
      <c r="D5" s="111"/>
      <c r="E5" s="111"/>
      <c r="F5" s="111"/>
      <c r="G5" s="111"/>
      <c r="H5" s="111"/>
      <c r="I5" s="111"/>
      <c r="J5" s="111"/>
      <c r="K5" s="111"/>
      <c r="L5" s="111"/>
      <c r="M5" s="111"/>
      <c r="N5" s="111"/>
      <c r="O5" s="111"/>
      <c r="P5" s="107"/>
    </row>
    <row r="6" spans="1:16" ht="12.75" customHeight="1" x14ac:dyDescent="0.2">
      <c r="A6" s="110"/>
      <c r="B6" s="111"/>
      <c r="C6" s="111"/>
      <c r="D6" s="111"/>
      <c r="E6" s="111"/>
      <c r="F6" s="111"/>
      <c r="G6" s="111"/>
      <c r="H6" s="111"/>
      <c r="I6" s="111"/>
      <c r="J6" s="111"/>
      <c r="K6" s="111"/>
      <c r="L6" s="111"/>
      <c r="M6" s="111"/>
      <c r="N6" s="111"/>
      <c r="O6" s="111"/>
      <c r="P6" s="107"/>
    </row>
    <row r="7" spans="1:16" ht="12.75" customHeight="1" x14ac:dyDescent="0.2">
      <c r="A7" s="112"/>
      <c r="B7" s="113"/>
      <c r="C7" s="113"/>
      <c r="D7" s="113"/>
      <c r="E7" s="113"/>
      <c r="F7" s="113"/>
      <c r="G7" s="113"/>
      <c r="H7" s="113"/>
      <c r="I7" s="113"/>
      <c r="J7" s="113"/>
      <c r="K7" s="113"/>
      <c r="L7" s="113"/>
      <c r="M7" s="113"/>
      <c r="N7" s="113"/>
      <c r="O7" s="113"/>
      <c r="P7" s="107"/>
    </row>
    <row r="8" spans="1:16" ht="13.5" x14ac:dyDescent="0.2">
      <c r="A8" s="4"/>
      <c r="B8" s="5"/>
      <c r="C8" s="5"/>
      <c r="D8" s="5"/>
      <c r="E8" s="5"/>
      <c r="F8" s="5"/>
      <c r="G8" s="5"/>
      <c r="H8" s="5"/>
      <c r="I8" s="5"/>
      <c r="J8" s="6"/>
      <c r="K8" s="6"/>
      <c r="L8" s="5"/>
      <c r="M8" s="5"/>
      <c r="N8" s="10"/>
      <c r="O8" s="7"/>
    </row>
    <row r="9" spans="1:16" ht="19.5" hidden="1" outlineLevel="1" x14ac:dyDescent="0.2">
      <c r="A9" s="114" t="s">
        <v>1</v>
      </c>
      <c r="B9" s="115"/>
      <c r="C9" s="115"/>
      <c r="D9" s="115"/>
      <c r="E9" s="115"/>
      <c r="F9" s="115"/>
      <c r="G9" s="115"/>
      <c r="H9" s="115"/>
      <c r="I9" s="115"/>
      <c r="J9" s="115"/>
      <c r="K9" s="115"/>
      <c r="L9" s="115"/>
      <c r="M9" s="115"/>
      <c r="N9" s="115"/>
      <c r="O9" s="115"/>
      <c r="P9" s="115"/>
    </row>
    <row r="10" spans="1:16" ht="12.75" hidden="1" customHeight="1" outlineLevel="1" x14ac:dyDescent="0.2">
      <c r="A10" s="119" t="s">
        <v>2</v>
      </c>
      <c r="B10" s="120"/>
      <c r="C10" s="120"/>
      <c r="D10" s="121"/>
      <c r="E10" s="104"/>
      <c r="F10" s="105"/>
      <c r="G10" s="105"/>
      <c r="H10" s="106"/>
      <c r="I10" s="12" t="s">
        <v>3</v>
      </c>
      <c r="J10" s="103"/>
      <c r="K10" s="103"/>
      <c r="L10" s="103"/>
      <c r="M10" s="103"/>
      <c r="N10" s="103"/>
      <c r="O10" s="103"/>
      <c r="P10" s="103"/>
    </row>
    <row r="11" spans="1:16" ht="21.75" hidden="1" customHeight="1" outlineLevel="1" x14ac:dyDescent="0.2">
      <c r="A11" s="116" t="s">
        <v>4</v>
      </c>
      <c r="B11" s="117"/>
      <c r="C11" s="117"/>
      <c r="D11" s="118"/>
      <c r="E11" s="104"/>
      <c r="F11" s="105"/>
      <c r="G11" s="105"/>
      <c r="H11" s="106"/>
      <c r="I11" s="12" t="s">
        <v>5</v>
      </c>
      <c r="J11" s="103"/>
      <c r="K11" s="103"/>
      <c r="L11" s="103"/>
      <c r="M11" s="103"/>
      <c r="N11" s="103"/>
      <c r="O11" s="103"/>
      <c r="P11" s="103"/>
    </row>
    <row r="12" spans="1:16" ht="25.5" hidden="1" customHeight="1" outlineLevel="1" x14ac:dyDescent="0.2">
      <c r="A12" s="116" t="s">
        <v>6</v>
      </c>
      <c r="B12" s="117"/>
      <c r="C12" s="117"/>
      <c r="D12" s="118"/>
      <c r="E12" s="104"/>
      <c r="F12" s="105"/>
      <c r="G12" s="105"/>
      <c r="H12" s="106"/>
      <c r="I12" s="12" t="s">
        <v>7</v>
      </c>
      <c r="J12" s="103"/>
      <c r="K12" s="103"/>
      <c r="L12" s="103"/>
      <c r="M12" s="103"/>
      <c r="N12" s="103"/>
      <c r="O12" s="103"/>
      <c r="P12" s="103"/>
    </row>
    <row r="13" spans="1:16" ht="30" hidden="1" customHeight="1" outlineLevel="1" x14ac:dyDescent="0.2">
      <c r="A13" s="116" t="s">
        <v>8</v>
      </c>
      <c r="B13" s="117"/>
      <c r="C13" s="117"/>
      <c r="D13" s="118"/>
      <c r="E13" s="104"/>
      <c r="F13" s="105"/>
      <c r="G13" s="105"/>
      <c r="H13" s="106"/>
      <c r="I13" s="12" t="s">
        <v>9</v>
      </c>
      <c r="J13" s="103"/>
      <c r="K13" s="103"/>
      <c r="L13" s="103"/>
      <c r="M13" s="103"/>
      <c r="N13" s="103"/>
      <c r="O13" s="103"/>
      <c r="P13" s="103"/>
    </row>
    <row r="14" spans="1:16" ht="27" hidden="1" customHeight="1" outlineLevel="1" x14ac:dyDescent="0.2">
      <c r="A14" s="116" t="s">
        <v>10</v>
      </c>
      <c r="B14" s="117"/>
      <c r="C14" s="117"/>
      <c r="D14" s="118"/>
      <c r="E14" s="104"/>
      <c r="F14" s="105"/>
      <c r="G14" s="105"/>
      <c r="H14" s="106"/>
      <c r="I14" s="12" t="s">
        <v>11</v>
      </c>
      <c r="J14" s="103"/>
      <c r="K14" s="103"/>
      <c r="L14" s="103"/>
      <c r="M14" s="103"/>
      <c r="N14" s="103"/>
      <c r="O14" s="103"/>
      <c r="P14" s="103"/>
    </row>
    <row r="15" spans="1:16" ht="25.5" hidden="1" outlineLevel="1" x14ac:dyDescent="0.2">
      <c r="A15" s="116" t="s">
        <v>12</v>
      </c>
      <c r="B15" s="117"/>
      <c r="C15" s="117"/>
      <c r="D15" s="118"/>
      <c r="E15" s="104"/>
      <c r="F15" s="105"/>
      <c r="G15" s="105"/>
      <c r="H15" s="106"/>
      <c r="I15" s="12" t="s">
        <v>13</v>
      </c>
      <c r="J15" s="103"/>
      <c r="K15" s="103"/>
      <c r="L15" s="103"/>
      <c r="M15" s="103"/>
      <c r="N15" s="103"/>
      <c r="O15" s="103"/>
      <c r="P15" s="103"/>
    </row>
    <row r="16" spans="1:16" ht="51" hidden="1" outlineLevel="1" x14ac:dyDescent="0.2">
      <c r="A16" s="116" t="s">
        <v>14</v>
      </c>
      <c r="B16" s="117"/>
      <c r="C16" s="117"/>
      <c r="D16" s="118"/>
      <c r="E16" s="104"/>
      <c r="F16" s="105"/>
      <c r="G16" s="105"/>
      <c r="H16" s="106"/>
      <c r="I16" s="12" t="s">
        <v>15</v>
      </c>
      <c r="J16" s="103"/>
      <c r="K16" s="103"/>
      <c r="L16" s="103"/>
      <c r="M16" s="103"/>
      <c r="N16" s="103"/>
      <c r="O16" s="103"/>
      <c r="P16" s="103"/>
    </row>
    <row r="17" spans="1:29" ht="25.5" hidden="1" customHeight="1" outlineLevel="1" x14ac:dyDescent="0.2">
      <c r="A17" s="116" t="s">
        <v>16</v>
      </c>
      <c r="B17" s="117"/>
      <c r="C17" s="117"/>
      <c r="D17" s="118"/>
      <c r="E17" s="104"/>
      <c r="F17" s="105"/>
      <c r="G17" s="105"/>
      <c r="H17" s="106"/>
      <c r="I17" s="12" t="s">
        <v>17</v>
      </c>
      <c r="J17" s="103"/>
      <c r="K17" s="103"/>
      <c r="L17" s="103"/>
      <c r="M17" s="103"/>
      <c r="N17" s="103"/>
      <c r="O17" s="103"/>
      <c r="P17" s="103"/>
    </row>
    <row r="18" spans="1:29" collapsed="1" x14ac:dyDescent="0.2">
      <c r="A18" s="13"/>
      <c r="B18" s="14"/>
      <c r="C18" s="14"/>
      <c r="D18" s="14"/>
      <c r="E18" s="15"/>
      <c r="F18" s="14"/>
      <c r="G18" s="14"/>
      <c r="H18" s="15"/>
      <c r="I18" s="15"/>
      <c r="J18" s="15"/>
      <c r="K18" s="13"/>
      <c r="L18" s="15"/>
      <c r="M18" s="15"/>
      <c r="N18" s="55"/>
      <c r="O18" s="15"/>
      <c r="P18" s="15"/>
    </row>
    <row r="19" spans="1:29" ht="38.25" x14ac:dyDescent="0.2">
      <c r="A19" s="86" t="s">
        <v>18</v>
      </c>
      <c r="B19" s="86" t="s">
        <v>19</v>
      </c>
      <c r="C19" s="86" t="s">
        <v>20</v>
      </c>
      <c r="D19" s="65" t="s">
        <v>21</v>
      </c>
      <c r="E19" s="66" t="s">
        <v>22</v>
      </c>
      <c r="F19" s="65" t="s">
        <v>23</v>
      </c>
      <c r="G19" s="65" t="s">
        <v>24</v>
      </c>
      <c r="H19" s="87" t="s">
        <v>25</v>
      </c>
      <c r="I19" s="88" t="s">
        <v>26</v>
      </c>
      <c r="J19" s="89" t="s">
        <v>27</v>
      </c>
      <c r="K19" s="69" t="s">
        <v>28</v>
      </c>
      <c r="L19" s="90" t="s">
        <v>29</v>
      </c>
      <c r="M19" s="91" t="s">
        <v>30</v>
      </c>
      <c r="N19" s="92" t="s">
        <v>31</v>
      </c>
      <c r="O19" s="93" t="s">
        <v>32</v>
      </c>
      <c r="P19" s="93" t="s">
        <v>33</v>
      </c>
    </row>
    <row r="20" spans="1:29" hidden="1" x14ac:dyDescent="0.2">
      <c r="A20" s="61"/>
      <c r="B20" s="61"/>
      <c r="C20" s="61"/>
      <c r="D20" s="61">
        <v>1</v>
      </c>
      <c r="E20" s="63" t="s">
        <v>34</v>
      </c>
      <c r="F20" s="61"/>
      <c r="G20" s="61"/>
      <c r="H20" s="63"/>
      <c r="I20" s="63"/>
      <c r="J20" s="63"/>
      <c r="K20" s="63"/>
      <c r="L20" s="63"/>
      <c r="M20" s="63"/>
      <c r="N20" s="63"/>
      <c r="O20" s="63"/>
      <c r="P20" s="63"/>
    </row>
    <row r="21" spans="1:29" hidden="1" x14ac:dyDescent="0.2">
      <c r="A21" s="61"/>
      <c r="B21" s="61"/>
      <c r="C21" s="61"/>
      <c r="D21" s="61">
        <v>1.1000000000000001</v>
      </c>
      <c r="E21" s="63" t="s">
        <v>35</v>
      </c>
      <c r="F21" s="61"/>
      <c r="G21" s="61"/>
      <c r="H21" s="63"/>
      <c r="I21" s="63"/>
      <c r="J21" s="63"/>
      <c r="K21" s="63"/>
      <c r="L21" s="63"/>
      <c r="M21" s="63"/>
      <c r="N21" s="63"/>
      <c r="O21" s="63"/>
      <c r="P21" s="63"/>
    </row>
    <row r="22" spans="1:29" ht="25.5" hidden="1" x14ac:dyDescent="0.2">
      <c r="A22" s="61"/>
      <c r="B22" s="61"/>
      <c r="C22" s="61"/>
      <c r="D22" s="61" t="s">
        <v>36</v>
      </c>
      <c r="E22" s="63" t="s">
        <v>37</v>
      </c>
      <c r="F22" s="61"/>
      <c r="G22" s="61"/>
      <c r="H22" s="63"/>
      <c r="I22" s="63"/>
      <c r="J22" s="63"/>
      <c r="K22" s="63"/>
      <c r="L22" s="63"/>
      <c r="M22" s="63"/>
      <c r="N22" s="63"/>
      <c r="O22" s="63"/>
      <c r="P22" s="63"/>
    </row>
    <row r="23" spans="1:29" s="3" customFormat="1" ht="38.25" hidden="1" x14ac:dyDescent="0.2">
      <c r="A23" s="58"/>
      <c r="B23" s="58" t="s">
        <v>43</v>
      </c>
      <c r="C23" s="58"/>
      <c r="D23" s="58" t="s">
        <v>44</v>
      </c>
      <c r="E23" s="59" t="s">
        <v>45</v>
      </c>
      <c r="F23" s="58" t="s">
        <v>39</v>
      </c>
      <c r="G23" s="58">
        <v>1</v>
      </c>
      <c r="H23" s="96" t="s">
        <v>46</v>
      </c>
      <c r="I23" s="96" t="s">
        <v>47</v>
      </c>
      <c r="J23" s="98" t="s">
        <v>48</v>
      </c>
      <c r="K23" s="94" t="s">
        <v>40</v>
      </c>
      <c r="L23" s="95"/>
      <c r="M23" s="95"/>
      <c r="N23" s="96" t="s">
        <v>41</v>
      </c>
      <c r="O23" s="95" t="str">
        <f t="shared" ref="O23" si="0">IF(AND($L23="FC"),2,IF(AND($L23="PC"),1,IF(AND($L23="NC"),0,IF(AND($L23="N/A"),"0",IF(AND($L23=""),"")))))</f>
        <v/>
      </c>
      <c r="P23" s="95"/>
      <c r="AC23" t="s">
        <v>49</v>
      </c>
    </row>
    <row r="24" spans="1:29" hidden="1" x14ac:dyDescent="0.2">
      <c r="A24" s="62"/>
      <c r="B24" s="62"/>
      <c r="C24" s="62"/>
      <c r="D24" s="62">
        <v>1.4</v>
      </c>
      <c r="E24" s="60" t="s">
        <v>59</v>
      </c>
      <c r="F24" s="61"/>
      <c r="G24" s="61"/>
      <c r="H24" s="60"/>
      <c r="I24" s="60"/>
      <c r="J24" s="60"/>
      <c r="K24" s="60"/>
      <c r="L24" s="60"/>
      <c r="M24" s="60"/>
      <c r="N24" s="60"/>
      <c r="O24" s="60"/>
      <c r="P24" s="60"/>
    </row>
    <row r="25" spans="1:29" ht="38.25" hidden="1" x14ac:dyDescent="0.2">
      <c r="A25" s="62"/>
      <c r="B25" s="62"/>
      <c r="C25" s="62"/>
      <c r="D25" s="62" t="s">
        <v>60</v>
      </c>
      <c r="E25" s="60" t="s">
        <v>61</v>
      </c>
      <c r="F25" s="61"/>
      <c r="G25" s="61"/>
      <c r="H25" s="60"/>
      <c r="I25" s="60"/>
      <c r="J25" s="60"/>
      <c r="K25" s="60"/>
      <c r="L25" s="60"/>
      <c r="M25" s="60"/>
      <c r="N25" s="60"/>
      <c r="O25" s="60"/>
      <c r="P25" s="60"/>
    </row>
    <row r="26" spans="1:29" ht="78.599999999999994" customHeight="1" x14ac:dyDescent="0.2">
      <c r="A26" s="58"/>
      <c r="B26" s="58" t="s">
        <v>43</v>
      </c>
      <c r="C26" s="58" t="s">
        <v>55</v>
      </c>
      <c r="D26" s="58" t="s">
        <v>62</v>
      </c>
      <c r="E26" s="59" t="s">
        <v>63</v>
      </c>
      <c r="F26" s="58" t="s">
        <v>39</v>
      </c>
      <c r="G26" s="58">
        <v>1</v>
      </c>
      <c r="H26" s="96" t="s">
        <v>618</v>
      </c>
      <c r="I26" s="96" t="s">
        <v>619</v>
      </c>
      <c r="J26" s="98" t="s">
        <v>64</v>
      </c>
      <c r="K26" s="94" t="s">
        <v>40</v>
      </c>
      <c r="L26" s="95"/>
      <c r="M26" s="95"/>
      <c r="N26" s="96" t="s">
        <v>65</v>
      </c>
      <c r="O26" s="95" t="str">
        <f>IF(AND($L26="FC"),2,IF(AND($L26="PC"),1,IF(AND($L26="NC"),0,IF(AND($L26="N/A"),"0",IF(AND($L26=""),"")))))</f>
        <v/>
      </c>
      <c r="P26" s="95"/>
    </row>
    <row r="27" spans="1:29" ht="25.5" hidden="1" x14ac:dyDescent="0.2">
      <c r="A27" s="62"/>
      <c r="B27" s="62"/>
      <c r="C27" s="62"/>
      <c r="D27" s="62" t="s">
        <v>66</v>
      </c>
      <c r="E27" s="60" t="s">
        <v>67</v>
      </c>
      <c r="F27" s="61"/>
      <c r="G27" s="61"/>
      <c r="H27" s="60"/>
      <c r="I27" s="60"/>
      <c r="J27" s="60"/>
      <c r="K27" s="60"/>
      <c r="L27" s="60"/>
      <c r="M27" s="60"/>
      <c r="N27" s="60"/>
      <c r="O27" s="60"/>
      <c r="P27" s="60"/>
    </row>
    <row r="28" spans="1:29" ht="38.25" hidden="1" x14ac:dyDescent="0.2">
      <c r="A28" s="58"/>
      <c r="B28" s="58" t="s">
        <v>68</v>
      </c>
      <c r="C28" s="58"/>
      <c r="D28" s="58" t="s">
        <v>69</v>
      </c>
      <c r="E28" s="59" t="s">
        <v>70</v>
      </c>
      <c r="F28" s="58" t="s">
        <v>39</v>
      </c>
      <c r="G28" s="58">
        <v>1</v>
      </c>
      <c r="H28" s="96" t="s">
        <v>71</v>
      </c>
      <c r="I28" s="96" t="s">
        <v>72</v>
      </c>
      <c r="J28" s="98" t="s">
        <v>73</v>
      </c>
      <c r="K28" s="94" t="s">
        <v>40</v>
      </c>
      <c r="L28" s="95"/>
      <c r="M28" s="95"/>
      <c r="N28" s="96" t="s">
        <v>74</v>
      </c>
      <c r="O28" s="95" t="str">
        <f>IF(AND($L28="FC"),2,IF(AND($L28="PC"),1,IF(AND($L28="NC"),0,IF(AND($L28="N/A"),"0",IF(AND($L28=""),"")))))</f>
        <v/>
      </c>
      <c r="P28" s="95"/>
    </row>
    <row r="29" spans="1:29" ht="38.25" hidden="1" x14ac:dyDescent="0.2">
      <c r="A29" s="58"/>
      <c r="B29" s="58" t="s">
        <v>68</v>
      </c>
      <c r="C29" s="58"/>
      <c r="D29" s="58" t="s">
        <v>75</v>
      </c>
      <c r="E29" s="59" t="s">
        <v>76</v>
      </c>
      <c r="F29" s="58" t="s">
        <v>39</v>
      </c>
      <c r="G29" s="58">
        <v>1</v>
      </c>
      <c r="H29" s="96" t="s">
        <v>77</v>
      </c>
      <c r="I29" s="96" t="s">
        <v>78</v>
      </c>
      <c r="J29" s="98" t="s">
        <v>79</v>
      </c>
      <c r="K29" s="94" t="s">
        <v>40</v>
      </c>
      <c r="L29" s="95"/>
      <c r="M29" s="95"/>
      <c r="N29" s="96" t="s">
        <v>80</v>
      </c>
      <c r="O29" s="95" t="str">
        <f>IF(AND($L29="FC"),2,IF(AND($L29="PC"),1,IF(AND($L29="NC"),0,IF(AND($L29="N/A"),"0",IF(AND($L29=""),"")))))</f>
        <v/>
      </c>
      <c r="P29" s="95"/>
    </row>
    <row r="30" spans="1:29" ht="95.45" customHeight="1" x14ac:dyDescent="0.2">
      <c r="A30" s="58"/>
      <c r="B30" s="58" t="s">
        <v>68</v>
      </c>
      <c r="C30" s="58" t="s">
        <v>55</v>
      </c>
      <c r="D30" s="58" t="s">
        <v>81</v>
      </c>
      <c r="E30" s="59" t="s">
        <v>82</v>
      </c>
      <c r="F30" s="58" t="s">
        <v>39</v>
      </c>
      <c r="G30" s="58">
        <v>1</v>
      </c>
      <c r="H30" s="96" t="s">
        <v>605</v>
      </c>
      <c r="I30" s="96" t="s">
        <v>606</v>
      </c>
      <c r="J30" s="98" t="s">
        <v>607</v>
      </c>
      <c r="K30" s="94" t="s">
        <v>40</v>
      </c>
      <c r="L30" s="95"/>
      <c r="M30" s="95"/>
      <c r="N30" s="96" t="s">
        <v>80</v>
      </c>
      <c r="O30" s="95" t="str">
        <f>IF(AND($L30="FC"),2,IF(AND($L30="PC"),1,IF(AND($L30="NC"),0,IF(AND($L30="N/A"),"0",IF(AND($L30=""),"")))))</f>
        <v/>
      </c>
      <c r="P30" s="95"/>
    </row>
    <row r="31" spans="1:29" ht="114.75" hidden="1" x14ac:dyDescent="0.2">
      <c r="A31" s="58"/>
      <c r="B31" s="58" t="s">
        <v>68</v>
      </c>
      <c r="C31" s="58"/>
      <c r="D31" s="58" t="s">
        <v>83</v>
      </c>
      <c r="E31" s="59" t="s">
        <v>84</v>
      </c>
      <c r="F31" s="58" t="s">
        <v>39</v>
      </c>
      <c r="G31" s="58">
        <v>1</v>
      </c>
      <c r="H31" s="96" t="s">
        <v>85</v>
      </c>
      <c r="I31" s="96" t="s">
        <v>86</v>
      </c>
      <c r="J31" s="98" t="s">
        <v>87</v>
      </c>
      <c r="K31" s="94" t="s">
        <v>40</v>
      </c>
      <c r="L31" s="95"/>
      <c r="M31" s="95"/>
      <c r="N31" s="96" t="s">
        <v>80</v>
      </c>
      <c r="O31" s="95" t="str">
        <f>IF(AND($L31="FC"),2,IF(AND($L31="PC"),1,IF(AND($L31="NC"),0,IF(AND($L31="N/A"),"0",IF(AND($L31=""),"")))))</f>
        <v/>
      </c>
      <c r="P31" s="95"/>
    </row>
    <row r="32" spans="1:29" hidden="1" x14ac:dyDescent="0.2">
      <c r="A32" s="62"/>
      <c r="B32" s="62"/>
      <c r="C32" s="62"/>
      <c r="D32" s="62" t="s">
        <v>88</v>
      </c>
      <c r="E32" s="60" t="s">
        <v>89</v>
      </c>
      <c r="F32" s="61"/>
      <c r="G32" s="61"/>
      <c r="H32" s="61"/>
      <c r="I32" s="61"/>
      <c r="J32" s="61"/>
      <c r="K32" s="61"/>
      <c r="L32" s="61"/>
      <c r="M32" s="61"/>
      <c r="N32" s="61"/>
      <c r="O32" s="61"/>
      <c r="P32" s="61"/>
    </row>
    <row r="33" spans="1:16" ht="97.5" hidden="1" customHeight="1" x14ac:dyDescent="0.2">
      <c r="A33" s="58"/>
      <c r="B33" s="58" t="s">
        <v>43</v>
      </c>
      <c r="C33" s="58"/>
      <c r="D33" s="58" t="s">
        <v>90</v>
      </c>
      <c r="E33" s="59" t="s">
        <v>91</v>
      </c>
      <c r="F33" s="58" t="s">
        <v>39</v>
      </c>
      <c r="G33" s="58">
        <v>1</v>
      </c>
      <c r="H33" s="96" t="s">
        <v>92</v>
      </c>
      <c r="I33" s="96" t="s">
        <v>93</v>
      </c>
      <c r="J33" s="96" t="s">
        <v>94</v>
      </c>
      <c r="K33" s="99" t="s">
        <v>40</v>
      </c>
      <c r="L33" s="95"/>
      <c r="M33" s="95"/>
      <c r="N33" s="96" t="s">
        <v>80</v>
      </c>
      <c r="O33" s="95" t="str">
        <f>IF(AND($L33="FC"),2,IF(AND($L33="PC"),1,IF(AND($L33="NC"),0,IF(AND($L33="N/A"),"0",IF(AND($L33=""),"")))))</f>
        <v/>
      </c>
      <c r="P33" s="95"/>
    </row>
    <row r="34" spans="1:16" ht="38.25" hidden="1" x14ac:dyDescent="0.2">
      <c r="A34" s="62"/>
      <c r="B34" s="62"/>
      <c r="C34" s="62"/>
      <c r="D34" s="62" t="s">
        <v>95</v>
      </c>
      <c r="E34" s="60" t="s">
        <v>96</v>
      </c>
      <c r="F34" s="61"/>
      <c r="G34" s="61"/>
      <c r="H34" s="61"/>
      <c r="I34" s="61"/>
      <c r="J34" s="61"/>
      <c r="K34" s="61"/>
      <c r="L34" s="61"/>
      <c r="M34" s="61"/>
      <c r="N34" s="61"/>
      <c r="O34" s="61"/>
      <c r="P34" s="61"/>
    </row>
    <row r="35" spans="1:16" ht="51" hidden="1" x14ac:dyDescent="0.2">
      <c r="A35" s="58"/>
      <c r="B35" s="58" t="s">
        <v>43</v>
      </c>
      <c r="C35" s="58"/>
      <c r="D35" s="58" t="s">
        <v>97</v>
      </c>
      <c r="E35" s="59" t="s">
        <v>98</v>
      </c>
      <c r="F35" s="58" t="s">
        <v>39</v>
      </c>
      <c r="G35" s="58">
        <v>1</v>
      </c>
      <c r="H35" s="96" t="s">
        <v>99</v>
      </c>
      <c r="I35" s="96" t="s">
        <v>100</v>
      </c>
      <c r="J35" s="96" t="s">
        <v>101</v>
      </c>
      <c r="K35" s="99" t="s">
        <v>40</v>
      </c>
      <c r="L35" s="95"/>
      <c r="M35" s="95"/>
      <c r="N35" s="96" t="s">
        <v>80</v>
      </c>
      <c r="O35" s="95" t="str">
        <f>IF(AND($L35="FC"),2,IF(AND($L35="PC"),1,IF(AND($L35="NC"),0,IF(AND($L35="N/A"),"0",IF(AND($L35=""),"")))))</f>
        <v/>
      </c>
      <c r="P35" s="95"/>
    </row>
    <row r="36" spans="1:16" hidden="1" x14ac:dyDescent="0.2">
      <c r="A36" s="62"/>
      <c r="B36" s="62"/>
      <c r="C36" s="62"/>
      <c r="D36" s="62">
        <v>1.6</v>
      </c>
      <c r="E36" s="60" t="s">
        <v>105</v>
      </c>
      <c r="F36" s="61"/>
      <c r="G36" s="61"/>
      <c r="H36" s="60"/>
      <c r="I36" s="60"/>
      <c r="J36" s="60"/>
      <c r="K36" s="60"/>
      <c r="L36" s="60"/>
      <c r="M36" s="60"/>
      <c r="N36" s="60"/>
      <c r="O36" s="60"/>
      <c r="P36" s="60"/>
    </row>
    <row r="37" spans="1:16" hidden="1" x14ac:dyDescent="0.2">
      <c r="A37" s="62"/>
      <c r="B37" s="62"/>
      <c r="C37" s="62"/>
      <c r="D37" s="62" t="s">
        <v>106</v>
      </c>
      <c r="E37" s="60" t="s">
        <v>107</v>
      </c>
      <c r="F37" s="61"/>
      <c r="G37" s="61"/>
      <c r="H37" s="60"/>
      <c r="I37" s="60"/>
      <c r="J37" s="60"/>
      <c r="K37" s="60"/>
      <c r="L37" s="60"/>
      <c r="M37" s="60"/>
      <c r="N37" s="60"/>
      <c r="O37" s="60"/>
      <c r="P37" s="60"/>
    </row>
    <row r="38" spans="1:16" hidden="1" x14ac:dyDescent="0.2">
      <c r="A38" s="62"/>
      <c r="B38" s="62"/>
      <c r="C38" s="62"/>
      <c r="D38" s="62" t="s">
        <v>111</v>
      </c>
      <c r="E38" s="60" t="s">
        <v>112</v>
      </c>
      <c r="F38" s="61"/>
      <c r="G38" s="61"/>
      <c r="H38" s="60"/>
      <c r="I38" s="60"/>
      <c r="J38" s="60"/>
      <c r="K38" s="60"/>
      <c r="L38" s="60"/>
      <c r="M38" s="60"/>
      <c r="N38" s="60"/>
      <c r="O38" s="60"/>
      <c r="P38" s="60"/>
    </row>
    <row r="39" spans="1:16" ht="51" hidden="1" x14ac:dyDescent="0.2">
      <c r="A39" s="58"/>
      <c r="B39" s="58" t="s">
        <v>68</v>
      </c>
      <c r="C39" s="58"/>
      <c r="D39" s="58" t="s">
        <v>113</v>
      </c>
      <c r="E39" s="59" t="s">
        <v>114</v>
      </c>
      <c r="F39" s="58" t="s">
        <v>39</v>
      </c>
      <c r="G39" s="58">
        <v>1</v>
      </c>
      <c r="H39" s="96" t="s">
        <v>115</v>
      </c>
      <c r="I39" s="96" t="s">
        <v>116</v>
      </c>
      <c r="J39" s="98" t="s">
        <v>117</v>
      </c>
      <c r="K39" s="94" t="s">
        <v>110</v>
      </c>
      <c r="L39" s="95"/>
      <c r="M39" s="95"/>
      <c r="N39" s="96" t="s">
        <v>80</v>
      </c>
      <c r="O39" s="95" t="str">
        <f t="shared" ref="O39:O41" si="1">IF(AND($L39="FC"),2,IF(AND($L39="PC"),1,IF(AND($L39="NC"),0,IF(AND($L39="N/A"),"0",IF(AND($L39=""),"")))))</f>
        <v/>
      </c>
      <c r="P39" s="95"/>
    </row>
    <row r="40" spans="1:16" ht="38.25" hidden="1" x14ac:dyDescent="0.2">
      <c r="A40" s="58"/>
      <c r="B40" s="58" t="s">
        <v>68</v>
      </c>
      <c r="C40" s="58"/>
      <c r="D40" s="58" t="s">
        <v>118</v>
      </c>
      <c r="E40" s="59" t="s">
        <v>119</v>
      </c>
      <c r="F40" s="58" t="s">
        <v>39</v>
      </c>
      <c r="G40" s="58">
        <v>1</v>
      </c>
      <c r="H40" s="96" t="s">
        <v>120</v>
      </c>
      <c r="I40" s="96" t="s">
        <v>121</v>
      </c>
      <c r="J40" s="98" t="s">
        <v>122</v>
      </c>
      <c r="K40" s="94" t="s">
        <v>110</v>
      </c>
      <c r="L40" s="95"/>
      <c r="M40" s="95"/>
      <c r="N40" s="96" t="s">
        <v>80</v>
      </c>
      <c r="O40" s="95" t="str">
        <f t="shared" si="1"/>
        <v/>
      </c>
      <c r="P40" s="95"/>
    </row>
    <row r="41" spans="1:16" ht="51" x14ac:dyDescent="0.2">
      <c r="A41" s="58"/>
      <c r="B41" s="58" t="s">
        <v>68</v>
      </c>
      <c r="C41" s="58" t="s">
        <v>55</v>
      </c>
      <c r="D41" s="58" t="s">
        <v>123</v>
      </c>
      <c r="E41" s="59" t="s">
        <v>124</v>
      </c>
      <c r="F41" s="58" t="s">
        <v>39</v>
      </c>
      <c r="G41" s="58">
        <v>1</v>
      </c>
      <c r="H41" s="96" t="s">
        <v>608</v>
      </c>
      <c r="I41" s="96" t="s">
        <v>609</v>
      </c>
      <c r="J41" s="98" t="s">
        <v>610</v>
      </c>
      <c r="K41" s="94" t="s">
        <v>110</v>
      </c>
      <c r="L41" s="95"/>
      <c r="M41" s="95"/>
      <c r="N41" s="96" t="s">
        <v>125</v>
      </c>
      <c r="O41" s="95" t="str">
        <f t="shared" si="1"/>
        <v/>
      </c>
      <c r="P41" s="95"/>
    </row>
    <row r="42" spans="1:16" hidden="1" x14ac:dyDescent="0.2">
      <c r="A42" s="62"/>
      <c r="B42" s="62"/>
      <c r="C42" s="62"/>
      <c r="D42" s="62">
        <v>9</v>
      </c>
      <c r="E42" s="60" t="s">
        <v>220</v>
      </c>
      <c r="F42" s="61"/>
      <c r="G42" s="61"/>
      <c r="H42" s="60"/>
      <c r="I42" s="60"/>
      <c r="J42" s="60"/>
      <c r="K42" s="60"/>
      <c r="L42" s="60"/>
      <c r="M42" s="60"/>
      <c r="N42" s="60"/>
      <c r="O42" s="60"/>
      <c r="P42" s="60"/>
    </row>
    <row r="43" spans="1:16" ht="25.5" hidden="1" x14ac:dyDescent="0.2">
      <c r="A43" s="62"/>
      <c r="B43" s="62"/>
      <c r="C43" s="62"/>
      <c r="D43" s="62">
        <v>9.1</v>
      </c>
      <c r="E43" s="60" t="s">
        <v>221</v>
      </c>
      <c r="F43" s="61"/>
      <c r="G43" s="61"/>
      <c r="H43" s="60"/>
      <c r="I43" s="60"/>
      <c r="J43" s="60"/>
      <c r="K43" s="60"/>
      <c r="L43" s="60"/>
      <c r="M43" s="60"/>
      <c r="N43" s="60"/>
      <c r="O43" s="60"/>
      <c r="P43" s="60"/>
    </row>
    <row r="44" spans="1:16" ht="63.75" hidden="1" x14ac:dyDescent="0.2">
      <c r="A44" s="62"/>
      <c r="B44" s="62"/>
      <c r="C44" s="62"/>
      <c r="D44" s="62" t="s">
        <v>222</v>
      </c>
      <c r="E44" s="60" t="s">
        <v>223</v>
      </c>
      <c r="F44" s="61"/>
      <c r="G44" s="61"/>
      <c r="H44" s="60"/>
      <c r="I44" s="60"/>
      <c r="J44" s="60"/>
      <c r="K44" s="60"/>
      <c r="L44" s="60"/>
      <c r="M44" s="60"/>
      <c r="N44" s="60"/>
      <c r="O44" s="60"/>
      <c r="P44" s="60"/>
    </row>
    <row r="45" spans="1:16" ht="127.5" hidden="1" x14ac:dyDescent="0.2">
      <c r="A45" s="58"/>
      <c r="B45" s="58" t="s">
        <v>224</v>
      </c>
      <c r="C45" s="58"/>
      <c r="D45" s="58" t="s">
        <v>225</v>
      </c>
      <c r="E45" s="59" t="s">
        <v>226</v>
      </c>
      <c r="F45" s="58" t="s">
        <v>39</v>
      </c>
      <c r="G45" s="58">
        <v>2</v>
      </c>
      <c r="H45" s="96" t="s">
        <v>626</v>
      </c>
      <c r="I45" s="96" t="s">
        <v>627</v>
      </c>
      <c r="J45" s="98" t="s">
        <v>694</v>
      </c>
      <c r="K45" s="94" t="s">
        <v>227</v>
      </c>
      <c r="L45" s="95"/>
      <c r="M45" s="95"/>
      <c r="N45" s="96" t="s">
        <v>186</v>
      </c>
      <c r="O45" s="95" t="str">
        <f t="shared" ref="O45:O58" si="2">IF(AND($L45="FC"),2,IF(AND($L45="PC"),1,IF(AND($L45="NC"),0,IF(AND($L45="N/A"),"0",IF(AND($L45=""),"")))))</f>
        <v/>
      </c>
      <c r="P45" s="95"/>
    </row>
    <row r="46" spans="1:16" ht="102" hidden="1" x14ac:dyDescent="0.2">
      <c r="A46" s="58"/>
      <c r="B46" s="58" t="s">
        <v>224</v>
      </c>
      <c r="C46" s="58"/>
      <c r="D46" s="58" t="s">
        <v>228</v>
      </c>
      <c r="E46" s="59" t="s">
        <v>229</v>
      </c>
      <c r="F46" s="58" t="s">
        <v>39</v>
      </c>
      <c r="G46" s="58">
        <v>2</v>
      </c>
      <c r="H46" s="96" t="s">
        <v>628</v>
      </c>
      <c r="I46" s="96" t="s">
        <v>629</v>
      </c>
      <c r="J46" s="98" t="s">
        <v>630</v>
      </c>
      <c r="K46" s="94" t="s">
        <v>227</v>
      </c>
      <c r="L46" s="95"/>
      <c r="M46" s="95"/>
      <c r="N46" s="96" t="s">
        <v>186</v>
      </c>
      <c r="O46" s="95" t="str">
        <f t="shared" si="2"/>
        <v/>
      </c>
      <c r="P46" s="95"/>
    </row>
    <row r="47" spans="1:16" ht="63.75" hidden="1" x14ac:dyDescent="0.2">
      <c r="A47" s="62"/>
      <c r="B47" s="62"/>
      <c r="C47" s="62"/>
      <c r="D47" s="62" t="s">
        <v>230</v>
      </c>
      <c r="E47" s="60" t="s">
        <v>231</v>
      </c>
      <c r="F47" s="61"/>
      <c r="G47" s="61"/>
      <c r="H47" s="60"/>
      <c r="I47" s="60"/>
      <c r="J47" s="60"/>
      <c r="K47" s="60"/>
      <c r="L47" s="60"/>
      <c r="M47" s="60"/>
      <c r="N47" s="60"/>
      <c r="O47" s="60"/>
      <c r="P47" s="60"/>
    </row>
    <row r="48" spans="1:16" ht="76.5" hidden="1" x14ac:dyDescent="0.2">
      <c r="A48" s="58"/>
      <c r="B48" s="58" t="s">
        <v>43</v>
      </c>
      <c r="C48" s="58"/>
      <c r="D48" s="58" t="s">
        <v>232</v>
      </c>
      <c r="E48" s="59" t="s">
        <v>233</v>
      </c>
      <c r="F48" s="58" t="s">
        <v>39</v>
      </c>
      <c r="G48" s="58">
        <v>3</v>
      </c>
      <c r="H48" s="96" t="s">
        <v>631</v>
      </c>
      <c r="I48" s="96" t="s">
        <v>632</v>
      </c>
      <c r="J48" s="98" t="s">
        <v>633</v>
      </c>
      <c r="K48" s="94" t="s">
        <v>227</v>
      </c>
      <c r="L48" s="95"/>
      <c r="M48" s="95"/>
      <c r="N48" s="96" t="s">
        <v>186</v>
      </c>
      <c r="O48" s="95" t="str">
        <f t="shared" si="2"/>
        <v/>
      </c>
      <c r="P48" s="95"/>
    </row>
    <row r="49" spans="1:16" ht="89.25" hidden="1" x14ac:dyDescent="0.2">
      <c r="A49" s="58"/>
      <c r="B49" s="58" t="s">
        <v>43</v>
      </c>
      <c r="C49" s="58"/>
      <c r="D49" s="58" t="s">
        <v>234</v>
      </c>
      <c r="E49" s="59" t="s">
        <v>235</v>
      </c>
      <c r="F49" s="58" t="s">
        <v>39</v>
      </c>
      <c r="G49" s="58">
        <v>3</v>
      </c>
      <c r="H49" s="96" t="s">
        <v>634</v>
      </c>
      <c r="I49" s="96" t="s">
        <v>635</v>
      </c>
      <c r="J49" s="98" t="s">
        <v>636</v>
      </c>
      <c r="K49" s="94" t="s">
        <v>227</v>
      </c>
      <c r="L49" s="95"/>
      <c r="M49" s="95"/>
      <c r="N49" s="96" t="s">
        <v>186</v>
      </c>
      <c r="O49" s="95" t="str">
        <f t="shared" si="2"/>
        <v/>
      </c>
      <c r="P49" s="95"/>
    </row>
    <row r="50" spans="1:16" ht="38.25" hidden="1" x14ac:dyDescent="0.2">
      <c r="A50" s="62"/>
      <c r="B50" s="62"/>
      <c r="C50" s="62"/>
      <c r="D50" s="62" t="s">
        <v>236</v>
      </c>
      <c r="E50" s="60" t="s">
        <v>237</v>
      </c>
      <c r="F50" s="61"/>
      <c r="G50" s="61"/>
      <c r="H50" s="60"/>
      <c r="I50" s="60"/>
      <c r="J50" s="60"/>
      <c r="K50" s="60"/>
      <c r="L50" s="60"/>
      <c r="M50" s="60"/>
      <c r="N50" s="60"/>
      <c r="O50" s="60"/>
      <c r="P50" s="60"/>
    </row>
    <row r="51" spans="1:16" ht="140.25" hidden="1" x14ac:dyDescent="0.2">
      <c r="A51" s="58"/>
      <c r="B51" s="58" t="s">
        <v>43</v>
      </c>
      <c r="C51" s="58"/>
      <c r="D51" s="58" t="s">
        <v>238</v>
      </c>
      <c r="E51" s="59" t="s">
        <v>239</v>
      </c>
      <c r="F51" s="58" t="s">
        <v>39</v>
      </c>
      <c r="G51" s="58">
        <v>3</v>
      </c>
      <c r="H51" s="96" t="s">
        <v>637</v>
      </c>
      <c r="I51" s="96" t="s">
        <v>638</v>
      </c>
      <c r="J51" s="98" t="s">
        <v>639</v>
      </c>
      <c r="K51" s="94" t="s">
        <v>227</v>
      </c>
      <c r="L51" s="95"/>
      <c r="M51" s="95"/>
      <c r="N51" s="96" t="s">
        <v>186</v>
      </c>
      <c r="O51" s="95" t="str">
        <f t="shared" si="2"/>
        <v/>
      </c>
      <c r="P51" s="95"/>
    </row>
    <row r="52" spans="1:16" ht="63.75" hidden="1" x14ac:dyDescent="0.2">
      <c r="A52" s="58"/>
      <c r="B52" s="58" t="s">
        <v>43</v>
      </c>
      <c r="C52" s="58"/>
      <c r="D52" s="58" t="s">
        <v>240</v>
      </c>
      <c r="E52" s="59" t="s">
        <v>241</v>
      </c>
      <c r="F52" s="58" t="s">
        <v>39</v>
      </c>
      <c r="G52" s="58">
        <v>3</v>
      </c>
      <c r="H52" s="96" t="s">
        <v>242</v>
      </c>
      <c r="I52" s="96" t="s">
        <v>243</v>
      </c>
      <c r="J52" s="98" t="s">
        <v>244</v>
      </c>
      <c r="K52" s="94" t="s">
        <v>227</v>
      </c>
      <c r="L52" s="95"/>
      <c r="M52" s="95"/>
      <c r="N52" s="96" t="s">
        <v>186</v>
      </c>
      <c r="O52" s="95" t="str">
        <f t="shared" si="2"/>
        <v/>
      </c>
      <c r="P52" s="95"/>
    </row>
    <row r="53" spans="1:16" ht="76.5" hidden="1" x14ac:dyDescent="0.2">
      <c r="A53" s="58"/>
      <c r="B53" s="58" t="s">
        <v>43</v>
      </c>
      <c r="C53" s="58"/>
      <c r="D53" s="58" t="s">
        <v>245</v>
      </c>
      <c r="E53" s="59" t="s">
        <v>246</v>
      </c>
      <c r="F53" s="58" t="s">
        <v>39</v>
      </c>
      <c r="G53" s="58">
        <v>3</v>
      </c>
      <c r="H53" s="96" t="s">
        <v>640</v>
      </c>
      <c r="I53" s="96" t="s">
        <v>641</v>
      </c>
      <c r="J53" s="98" t="s">
        <v>642</v>
      </c>
      <c r="K53" s="94" t="s">
        <v>227</v>
      </c>
      <c r="L53" s="95"/>
      <c r="M53" s="95"/>
      <c r="N53" s="96" t="s">
        <v>186</v>
      </c>
      <c r="O53" s="95" t="str">
        <f t="shared" si="2"/>
        <v/>
      </c>
      <c r="P53" s="95"/>
    </row>
    <row r="54" spans="1:16" ht="38.25" hidden="1" x14ac:dyDescent="0.2">
      <c r="A54" s="58"/>
      <c r="B54" s="58" t="s">
        <v>43</v>
      </c>
      <c r="C54" s="58"/>
      <c r="D54" s="58" t="s">
        <v>247</v>
      </c>
      <c r="E54" s="59" t="s">
        <v>248</v>
      </c>
      <c r="F54" s="58" t="s">
        <v>39</v>
      </c>
      <c r="G54" s="58">
        <v>2</v>
      </c>
      <c r="H54" s="96" t="s">
        <v>249</v>
      </c>
      <c r="I54" s="96" t="s">
        <v>250</v>
      </c>
      <c r="J54" s="98" t="s">
        <v>251</v>
      </c>
      <c r="K54" s="94" t="s">
        <v>227</v>
      </c>
      <c r="L54" s="95"/>
      <c r="M54" s="95"/>
      <c r="N54" s="96" t="s">
        <v>186</v>
      </c>
      <c r="O54" s="95" t="str">
        <f t="shared" si="2"/>
        <v/>
      </c>
      <c r="P54" s="95"/>
    </row>
    <row r="55" spans="1:16" hidden="1" x14ac:dyDescent="0.2">
      <c r="A55" s="62"/>
      <c r="B55" s="62"/>
      <c r="C55" s="62"/>
      <c r="D55" s="62">
        <v>9.1999999999999993</v>
      </c>
      <c r="E55" s="60" t="s">
        <v>252</v>
      </c>
      <c r="F55" s="61"/>
      <c r="G55" s="61"/>
      <c r="H55" s="60"/>
      <c r="I55" s="60"/>
      <c r="J55" s="60"/>
      <c r="K55" s="60"/>
      <c r="L55" s="60"/>
      <c r="M55" s="60"/>
      <c r="N55" s="60"/>
      <c r="O55" s="60"/>
      <c r="P55" s="60"/>
    </row>
    <row r="56" spans="1:16" ht="25.5" hidden="1" x14ac:dyDescent="0.2">
      <c r="A56" s="62"/>
      <c r="B56" s="62"/>
      <c r="C56" s="62"/>
      <c r="D56" s="62" t="s">
        <v>253</v>
      </c>
      <c r="E56" s="60" t="s">
        <v>254</v>
      </c>
      <c r="F56" s="61"/>
      <c r="G56" s="61"/>
      <c r="H56" s="60"/>
      <c r="I56" s="60"/>
      <c r="J56" s="60"/>
      <c r="K56" s="60"/>
      <c r="L56" s="60"/>
      <c r="M56" s="60"/>
      <c r="N56" s="60"/>
      <c r="O56" s="60"/>
      <c r="P56" s="60"/>
    </row>
    <row r="57" spans="1:16" ht="63.6" customHeight="1" x14ac:dyDescent="0.2">
      <c r="A57" s="58"/>
      <c r="B57" s="58" t="s">
        <v>43</v>
      </c>
      <c r="C57" s="58" t="s">
        <v>55</v>
      </c>
      <c r="D57" s="58" t="s">
        <v>255</v>
      </c>
      <c r="E57" s="102" t="s">
        <v>256</v>
      </c>
      <c r="F57" s="58" t="s">
        <v>39</v>
      </c>
      <c r="G57" s="58">
        <v>1</v>
      </c>
      <c r="H57" s="96" t="s">
        <v>611</v>
      </c>
      <c r="I57" s="96" t="s">
        <v>643</v>
      </c>
      <c r="J57" s="98" t="s">
        <v>644</v>
      </c>
      <c r="K57" s="94" t="s">
        <v>227</v>
      </c>
      <c r="L57" s="95"/>
      <c r="M57" s="95"/>
      <c r="N57" s="96" t="s">
        <v>186</v>
      </c>
      <c r="O57" s="95" t="str">
        <f t="shared" si="2"/>
        <v/>
      </c>
      <c r="P57" s="95"/>
    </row>
    <row r="58" spans="1:16" ht="51" hidden="1" x14ac:dyDescent="0.2">
      <c r="A58" s="58"/>
      <c r="B58" s="58" t="s">
        <v>43</v>
      </c>
      <c r="C58" s="58"/>
      <c r="D58" s="58" t="s">
        <v>257</v>
      </c>
      <c r="E58" s="59" t="s">
        <v>258</v>
      </c>
      <c r="F58" s="58" t="s">
        <v>39</v>
      </c>
      <c r="G58" s="58">
        <v>2</v>
      </c>
      <c r="H58" s="96" t="s">
        <v>645</v>
      </c>
      <c r="I58" s="96" t="s">
        <v>695</v>
      </c>
      <c r="J58" s="98" t="s">
        <v>696</v>
      </c>
      <c r="K58" s="94" t="s">
        <v>227</v>
      </c>
      <c r="L58" s="95"/>
      <c r="M58" s="95"/>
      <c r="N58" s="96" t="s">
        <v>186</v>
      </c>
      <c r="O58" s="95" t="str">
        <f t="shared" si="2"/>
        <v/>
      </c>
      <c r="P58" s="95"/>
    </row>
    <row r="59" spans="1:16" ht="38.25" hidden="1" x14ac:dyDescent="0.2">
      <c r="A59" s="58"/>
      <c r="B59" s="58" t="s">
        <v>43</v>
      </c>
      <c r="C59" s="58"/>
      <c r="D59" s="58" t="s">
        <v>259</v>
      </c>
      <c r="E59" s="59" t="s">
        <v>260</v>
      </c>
      <c r="F59" s="58" t="s">
        <v>39</v>
      </c>
      <c r="G59" s="58">
        <v>1</v>
      </c>
      <c r="H59" s="96" t="s">
        <v>261</v>
      </c>
      <c r="I59" s="96" t="s">
        <v>646</v>
      </c>
      <c r="J59" s="98" t="s">
        <v>647</v>
      </c>
      <c r="K59" s="94" t="s">
        <v>227</v>
      </c>
      <c r="L59" s="95"/>
      <c r="M59" s="95"/>
      <c r="N59" s="96" t="s">
        <v>186</v>
      </c>
      <c r="O59" s="95" t="str">
        <f t="shared" ref="O59:O107" si="3">IF(AND($L59="FC"),2,IF(AND($L59="PC"),1,IF(AND($L59="NC"),0,IF(AND($L59="N/A"),"0",IF(AND($L59=""),"")))))</f>
        <v/>
      </c>
      <c r="P59" s="95"/>
    </row>
    <row r="60" spans="1:16" ht="89.25" hidden="1" x14ac:dyDescent="0.2">
      <c r="A60" s="58"/>
      <c r="B60" s="58" t="s">
        <v>43</v>
      </c>
      <c r="C60" s="58"/>
      <c r="D60" s="58" t="s">
        <v>262</v>
      </c>
      <c r="E60" s="59" t="s">
        <v>263</v>
      </c>
      <c r="F60" s="58" t="s">
        <v>39</v>
      </c>
      <c r="G60" s="58">
        <v>1</v>
      </c>
      <c r="H60" s="96" t="s">
        <v>648</v>
      </c>
      <c r="I60" s="96" t="s">
        <v>649</v>
      </c>
      <c r="J60" s="98" t="s">
        <v>650</v>
      </c>
      <c r="K60" s="94" t="s">
        <v>227</v>
      </c>
      <c r="L60" s="95"/>
      <c r="M60" s="95"/>
      <c r="N60" s="96" t="s">
        <v>186</v>
      </c>
      <c r="O60" s="95" t="str">
        <f t="shared" si="3"/>
        <v/>
      </c>
      <c r="P60" s="95"/>
    </row>
    <row r="61" spans="1:16" ht="38.25" hidden="1" x14ac:dyDescent="0.2">
      <c r="A61" s="58"/>
      <c r="B61" s="58" t="s">
        <v>43</v>
      </c>
      <c r="C61" s="58"/>
      <c r="D61" s="58" t="s">
        <v>264</v>
      </c>
      <c r="E61" s="59" t="s">
        <v>265</v>
      </c>
      <c r="F61" s="58" t="s">
        <v>39</v>
      </c>
      <c r="G61" s="58">
        <v>1</v>
      </c>
      <c r="H61" s="96" t="s">
        <v>266</v>
      </c>
      <c r="I61" s="96" t="s">
        <v>267</v>
      </c>
      <c r="J61" s="98" t="s">
        <v>268</v>
      </c>
      <c r="K61" s="94" t="s">
        <v>227</v>
      </c>
      <c r="L61" s="95"/>
      <c r="M61" s="95"/>
      <c r="N61" s="96" t="s">
        <v>186</v>
      </c>
      <c r="O61" s="95" t="str">
        <f t="shared" si="3"/>
        <v/>
      </c>
      <c r="P61" s="95"/>
    </row>
    <row r="62" spans="1:16" hidden="1" x14ac:dyDescent="0.2">
      <c r="A62" s="62"/>
      <c r="B62" s="62"/>
      <c r="C62" s="62"/>
      <c r="D62" s="62">
        <v>9.3000000000000007</v>
      </c>
      <c r="E62" s="60" t="s">
        <v>269</v>
      </c>
      <c r="F62" s="61"/>
      <c r="G62" s="61"/>
      <c r="H62" s="60"/>
      <c r="I62" s="60"/>
      <c r="J62" s="60"/>
      <c r="K62" s="60"/>
      <c r="L62" s="60"/>
      <c r="M62" s="60"/>
      <c r="N62" s="60"/>
      <c r="O62" s="60"/>
      <c r="P62" s="60"/>
    </row>
    <row r="63" spans="1:16" ht="25.5" hidden="1" x14ac:dyDescent="0.2">
      <c r="A63" s="62"/>
      <c r="B63" s="62"/>
      <c r="C63" s="62"/>
      <c r="D63" s="62" t="s">
        <v>270</v>
      </c>
      <c r="E63" s="60" t="s">
        <v>271</v>
      </c>
      <c r="F63" s="61"/>
      <c r="G63" s="61"/>
      <c r="H63" s="60"/>
      <c r="I63" s="60"/>
      <c r="J63" s="60"/>
      <c r="K63" s="60"/>
      <c r="L63" s="60"/>
      <c r="M63" s="60"/>
      <c r="N63" s="60"/>
      <c r="O63" s="60"/>
      <c r="P63" s="60"/>
    </row>
    <row r="64" spans="1:16" ht="89.25" customHeight="1" x14ac:dyDescent="0.2">
      <c r="A64" s="58"/>
      <c r="B64" s="58" t="s">
        <v>43</v>
      </c>
      <c r="C64" s="58" t="s">
        <v>55</v>
      </c>
      <c r="D64" s="58" t="s">
        <v>272</v>
      </c>
      <c r="E64" s="102" t="s">
        <v>273</v>
      </c>
      <c r="F64" s="58" t="s">
        <v>39</v>
      </c>
      <c r="G64" s="58">
        <v>1</v>
      </c>
      <c r="H64" s="98" t="s">
        <v>612</v>
      </c>
      <c r="I64" s="98" t="s">
        <v>613</v>
      </c>
      <c r="J64" s="101" t="s">
        <v>614</v>
      </c>
      <c r="K64" s="99" t="s">
        <v>227</v>
      </c>
      <c r="L64" s="95"/>
      <c r="M64" s="95"/>
      <c r="N64" s="96" t="s">
        <v>186</v>
      </c>
      <c r="O64" s="95" t="str">
        <f t="shared" si="3"/>
        <v/>
      </c>
      <c r="P64" s="95"/>
    </row>
    <row r="65" spans="1:16" ht="70.5" hidden="1" customHeight="1" x14ac:dyDescent="0.2">
      <c r="A65" s="58"/>
      <c r="B65" s="58" t="s">
        <v>43</v>
      </c>
      <c r="C65" s="58"/>
      <c r="D65" s="58" t="s">
        <v>274</v>
      </c>
      <c r="E65" s="59" t="s">
        <v>275</v>
      </c>
      <c r="F65" s="58" t="s">
        <v>39</v>
      </c>
      <c r="G65" s="58">
        <v>2</v>
      </c>
      <c r="H65" s="98" t="s">
        <v>651</v>
      </c>
      <c r="I65" s="98" t="s">
        <v>276</v>
      </c>
      <c r="J65" s="98" t="s">
        <v>652</v>
      </c>
      <c r="K65" s="99" t="s">
        <v>227</v>
      </c>
      <c r="L65" s="95"/>
      <c r="M65" s="95"/>
      <c r="N65" s="96" t="s">
        <v>186</v>
      </c>
      <c r="O65" s="95" t="str">
        <f t="shared" si="3"/>
        <v/>
      </c>
      <c r="P65" s="95"/>
    </row>
    <row r="66" spans="1:16" ht="38.25" hidden="1" x14ac:dyDescent="0.2">
      <c r="A66" s="62"/>
      <c r="B66" s="62"/>
      <c r="C66" s="62"/>
      <c r="D66" s="62" t="s">
        <v>277</v>
      </c>
      <c r="E66" s="60" t="s">
        <v>278</v>
      </c>
      <c r="F66" s="61"/>
      <c r="G66" s="61"/>
      <c r="H66" s="60"/>
      <c r="I66" s="60"/>
      <c r="J66" s="60"/>
      <c r="K66" s="60"/>
      <c r="L66" s="60"/>
      <c r="M66" s="60"/>
      <c r="N66" s="60"/>
      <c r="O66" s="60"/>
      <c r="P66" s="60"/>
    </row>
    <row r="67" spans="1:16" ht="102" hidden="1" x14ac:dyDescent="0.2">
      <c r="A67" s="58"/>
      <c r="B67" s="58" t="s">
        <v>43</v>
      </c>
      <c r="C67" s="58"/>
      <c r="D67" s="58" t="s">
        <v>279</v>
      </c>
      <c r="E67" s="59" t="s">
        <v>280</v>
      </c>
      <c r="F67" s="58" t="s">
        <v>39</v>
      </c>
      <c r="G67" s="58">
        <v>2</v>
      </c>
      <c r="H67" s="98" t="s">
        <v>653</v>
      </c>
      <c r="I67" s="98" t="s">
        <v>654</v>
      </c>
      <c r="J67" s="98" t="s">
        <v>655</v>
      </c>
      <c r="K67" s="99" t="s">
        <v>227</v>
      </c>
      <c r="L67" s="95"/>
      <c r="M67" s="95"/>
      <c r="N67" s="96" t="s">
        <v>186</v>
      </c>
      <c r="O67" s="95" t="str">
        <f t="shared" si="3"/>
        <v/>
      </c>
      <c r="P67" s="95"/>
    </row>
    <row r="68" spans="1:16" ht="114.75" hidden="1" x14ac:dyDescent="0.2">
      <c r="A68" s="58"/>
      <c r="B68" s="58" t="s">
        <v>43</v>
      </c>
      <c r="C68" s="58"/>
      <c r="D68" s="58" t="s">
        <v>281</v>
      </c>
      <c r="E68" s="59" t="s">
        <v>282</v>
      </c>
      <c r="F68" s="58" t="s">
        <v>39</v>
      </c>
      <c r="G68" s="58">
        <v>2</v>
      </c>
      <c r="H68" s="98" t="s">
        <v>624</v>
      </c>
      <c r="I68" s="98" t="s">
        <v>656</v>
      </c>
      <c r="J68" s="98" t="s">
        <v>657</v>
      </c>
      <c r="K68" s="99" t="s">
        <v>227</v>
      </c>
      <c r="L68" s="95"/>
      <c r="M68" s="95"/>
      <c r="N68" s="96" t="s">
        <v>186</v>
      </c>
      <c r="O68" s="95" t="str">
        <f t="shared" si="3"/>
        <v/>
      </c>
      <c r="P68" s="95"/>
    </row>
    <row r="69" spans="1:16" ht="102" hidden="1" x14ac:dyDescent="0.2">
      <c r="A69" s="58"/>
      <c r="B69" s="58" t="s">
        <v>43</v>
      </c>
      <c r="C69" s="58"/>
      <c r="D69" s="58" t="s">
        <v>283</v>
      </c>
      <c r="E69" s="59" t="s">
        <v>284</v>
      </c>
      <c r="F69" s="58" t="s">
        <v>39</v>
      </c>
      <c r="G69" s="58">
        <v>2</v>
      </c>
      <c r="H69" s="98" t="s">
        <v>285</v>
      </c>
      <c r="I69" s="98" t="s">
        <v>658</v>
      </c>
      <c r="J69" s="98" t="s">
        <v>659</v>
      </c>
      <c r="K69" s="99" t="s">
        <v>227</v>
      </c>
      <c r="L69" s="95"/>
      <c r="M69" s="95"/>
      <c r="N69" s="96" t="s">
        <v>186</v>
      </c>
      <c r="O69" s="95" t="str">
        <f t="shared" si="3"/>
        <v/>
      </c>
      <c r="P69" s="95"/>
    </row>
    <row r="70" spans="1:16" ht="102" hidden="1" x14ac:dyDescent="0.2">
      <c r="A70" s="58"/>
      <c r="B70" s="58" t="s">
        <v>43</v>
      </c>
      <c r="C70" s="58"/>
      <c r="D70" s="58" t="s">
        <v>286</v>
      </c>
      <c r="E70" s="59" t="s">
        <v>287</v>
      </c>
      <c r="F70" s="58" t="s">
        <v>39</v>
      </c>
      <c r="G70" s="58">
        <v>2</v>
      </c>
      <c r="H70" s="98" t="s">
        <v>660</v>
      </c>
      <c r="I70" s="98" t="s">
        <v>661</v>
      </c>
      <c r="J70" s="98" t="s">
        <v>662</v>
      </c>
      <c r="K70" s="99" t="s">
        <v>227</v>
      </c>
      <c r="L70" s="95"/>
      <c r="M70" s="95"/>
      <c r="N70" s="96" t="s">
        <v>186</v>
      </c>
      <c r="O70" s="95" t="str">
        <f t="shared" si="3"/>
        <v/>
      </c>
      <c r="P70" s="95"/>
    </row>
    <row r="71" spans="1:16" hidden="1" x14ac:dyDescent="0.2">
      <c r="A71" s="62"/>
      <c r="B71" s="62"/>
      <c r="C71" s="62"/>
      <c r="D71" s="62">
        <v>9.4</v>
      </c>
      <c r="E71" s="60" t="s">
        <v>288</v>
      </c>
      <c r="F71" s="61"/>
      <c r="G71" s="61"/>
      <c r="H71" s="60"/>
      <c r="I71" s="60"/>
      <c r="J71" s="60"/>
      <c r="K71" s="60"/>
      <c r="L71" s="60"/>
      <c r="M71" s="60"/>
      <c r="N71" s="60"/>
      <c r="O71" s="60"/>
      <c r="P71" s="60"/>
    </row>
    <row r="72" spans="1:16" hidden="1" x14ac:dyDescent="0.2">
      <c r="A72" s="62"/>
      <c r="B72" s="62"/>
      <c r="C72" s="62"/>
      <c r="D72" s="62" t="s">
        <v>289</v>
      </c>
      <c r="E72" s="60" t="s">
        <v>290</v>
      </c>
      <c r="F72" s="61"/>
      <c r="G72" s="61"/>
      <c r="H72" s="60"/>
      <c r="I72" s="60"/>
      <c r="J72" s="60"/>
      <c r="K72" s="60"/>
      <c r="L72" s="60"/>
      <c r="M72" s="60"/>
      <c r="N72" s="60"/>
      <c r="O72" s="60"/>
      <c r="P72" s="60"/>
    </row>
    <row r="73" spans="1:16" ht="127.5" x14ac:dyDescent="0.2">
      <c r="A73" s="58"/>
      <c r="B73" s="58" t="s">
        <v>43</v>
      </c>
      <c r="C73" s="58" t="s">
        <v>55</v>
      </c>
      <c r="D73" s="58" t="s">
        <v>291</v>
      </c>
      <c r="E73" s="102" t="s">
        <v>292</v>
      </c>
      <c r="F73" s="58" t="s">
        <v>39</v>
      </c>
      <c r="G73" s="58">
        <v>1</v>
      </c>
      <c r="H73" s="98" t="s">
        <v>615</v>
      </c>
      <c r="I73" s="98" t="s">
        <v>616</v>
      </c>
      <c r="J73" s="98" t="s">
        <v>617</v>
      </c>
      <c r="K73" s="99" t="s">
        <v>227</v>
      </c>
      <c r="L73" s="95"/>
      <c r="M73" s="95"/>
      <c r="N73" s="96" t="s">
        <v>186</v>
      </c>
      <c r="O73" s="95" t="str">
        <f t="shared" si="3"/>
        <v/>
      </c>
      <c r="P73" s="95"/>
    </row>
    <row r="74" spans="1:16" hidden="1" x14ac:dyDescent="0.2">
      <c r="A74" s="62"/>
      <c r="B74" s="62"/>
      <c r="C74" s="62"/>
      <c r="D74" s="62" t="s">
        <v>293</v>
      </c>
      <c r="E74" s="60" t="s">
        <v>294</v>
      </c>
      <c r="F74" s="61"/>
      <c r="G74" s="61"/>
      <c r="H74" s="60"/>
      <c r="I74" s="60"/>
      <c r="J74" s="60"/>
      <c r="K74" s="60"/>
      <c r="L74" s="60"/>
      <c r="M74" s="60"/>
      <c r="N74" s="60"/>
      <c r="O74" s="60"/>
      <c r="P74" s="60"/>
    </row>
    <row r="75" spans="1:16" ht="38.25" hidden="1" x14ac:dyDescent="0.2">
      <c r="A75" s="58"/>
      <c r="B75" s="58" t="s">
        <v>43</v>
      </c>
      <c r="C75" s="58"/>
      <c r="D75" s="58" t="s">
        <v>295</v>
      </c>
      <c r="E75" s="59" t="s">
        <v>296</v>
      </c>
      <c r="F75" s="58" t="s">
        <v>39</v>
      </c>
      <c r="G75" s="58">
        <v>1</v>
      </c>
      <c r="H75" s="98" t="s">
        <v>297</v>
      </c>
      <c r="I75" s="98" t="s">
        <v>298</v>
      </c>
      <c r="J75" s="98" t="s">
        <v>299</v>
      </c>
      <c r="K75" s="99" t="s">
        <v>227</v>
      </c>
      <c r="L75" s="95"/>
      <c r="M75" s="95"/>
      <c r="N75" s="96" t="s">
        <v>186</v>
      </c>
      <c r="O75" s="95" t="str">
        <f t="shared" si="3"/>
        <v/>
      </c>
      <c r="P75" s="95"/>
    </row>
    <row r="76" spans="1:16" ht="51" hidden="1" x14ac:dyDescent="0.2">
      <c r="A76" s="58"/>
      <c r="B76" s="58" t="s">
        <v>43</v>
      </c>
      <c r="C76" s="58"/>
      <c r="D76" s="58" t="s">
        <v>300</v>
      </c>
      <c r="E76" s="59" t="s">
        <v>301</v>
      </c>
      <c r="F76" s="58" t="s">
        <v>39</v>
      </c>
      <c r="G76" s="58">
        <v>2</v>
      </c>
      <c r="H76" s="98" t="s">
        <v>302</v>
      </c>
      <c r="I76" s="98" t="s">
        <v>303</v>
      </c>
      <c r="J76" s="98" t="s">
        <v>304</v>
      </c>
      <c r="K76" s="99" t="s">
        <v>227</v>
      </c>
      <c r="L76" s="95"/>
      <c r="M76" s="95"/>
      <c r="N76" s="96" t="s">
        <v>186</v>
      </c>
      <c r="O76" s="95" t="str">
        <f t="shared" si="3"/>
        <v/>
      </c>
      <c r="P76" s="95"/>
    </row>
    <row r="77" spans="1:16" hidden="1" x14ac:dyDescent="0.2">
      <c r="A77" s="62"/>
      <c r="B77" s="62"/>
      <c r="C77" s="62"/>
      <c r="D77" s="62">
        <v>9.5</v>
      </c>
      <c r="E77" s="60" t="s">
        <v>305</v>
      </c>
      <c r="F77" s="61"/>
      <c r="G77" s="61"/>
      <c r="H77" s="60"/>
      <c r="I77" s="60"/>
      <c r="J77" s="60"/>
      <c r="K77" s="60"/>
      <c r="L77" s="60"/>
      <c r="M77" s="60"/>
      <c r="N77" s="60"/>
      <c r="O77" s="60"/>
      <c r="P77" s="60"/>
    </row>
    <row r="78" spans="1:16" ht="51" hidden="1" x14ac:dyDescent="0.2">
      <c r="A78" s="62"/>
      <c r="B78" s="62"/>
      <c r="C78" s="62"/>
      <c r="D78" s="62" t="s">
        <v>306</v>
      </c>
      <c r="E78" s="60" t="s">
        <v>307</v>
      </c>
      <c r="F78" s="61"/>
      <c r="G78" s="61"/>
      <c r="H78" s="60"/>
      <c r="I78" s="60"/>
      <c r="J78" s="60"/>
      <c r="K78" s="60"/>
      <c r="L78" s="60"/>
      <c r="M78" s="60"/>
      <c r="N78" s="60"/>
      <c r="O78" s="60"/>
      <c r="P78" s="60"/>
    </row>
    <row r="79" spans="1:16" ht="89.25" hidden="1" x14ac:dyDescent="0.2">
      <c r="A79" s="58"/>
      <c r="B79" s="58" t="s">
        <v>68</v>
      </c>
      <c r="C79" s="58"/>
      <c r="D79" s="58" t="s">
        <v>308</v>
      </c>
      <c r="E79" s="59" t="s">
        <v>309</v>
      </c>
      <c r="F79" s="58" t="s">
        <v>39</v>
      </c>
      <c r="G79" s="58">
        <v>1</v>
      </c>
      <c r="H79" s="98" t="s">
        <v>663</v>
      </c>
      <c r="I79" s="98" t="s">
        <v>664</v>
      </c>
      <c r="J79" s="98" t="s">
        <v>665</v>
      </c>
      <c r="K79" s="99" t="s">
        <v>227</v>
      </c>
      <c r="L79" s="95"/>
      <c r="M79" s="95"/>
      <c r="N79" s="96" t="s">
        <v>74</v>
      </c>
      <c r="O79" s="95" t="str">
        <f t="shared" si="3"/>
        <v/>
      </c>
      <c r="P79" s="95"/>
    </row>
    <row r="80" spans="1:16" ht="51" hidden="1" x14ac:dyDescent="0.2">
      <c r="A80" s="58"/>
      <c r="B80" s="58" t="s">
        <v>43</v>
      </c>
      <c r="C80" s="58"/>
      <c r="D80" s="58" t="s">
        <v>310</v>
      </c>
      <c r="E80" s="59" t="s">
        <v>311</v>
      </c>
      <c r="F80" s="58" t="s">
        <v>39</v>
      </c>
      <c r="G80" s="58">
        <v>2</v>
      </c>
      <c r="H80" s="98" t="s">
        <v>666</v>
      </c>
      <c r="I80" s="98" t="s">
        <v>667</v>
      </c>
      <c r="J80" s="98" t="s">
        <v>668</v>
      </c>
      <c r="K80" s="99" t="s">
        <v>227</v>
      </c>
      <c r="L80" s="95"/>
      <c r="M80" s="95"/>
      <c r="N80" s="96" t="s">
        <v>186</v>
      </c>
      <c r="O80" s="95" t="str">
        <f t="shared" si="3"/>
        <v/>
      </c>
      <c r="P80" s="95"/>
    </row>
    <row r="81" spans="1:16" ht="89.25" hidden="1" x14ac:dyDescent="0.2">
      <c r="A81" s="58"/>
      <c r="B81" s="58" t="s">
        <v>68</v>
      </c>
      <c r="C81" s="58"/>
      <c r="D81" s="58" t="s">
        <v>312</v>
      </c>
      <c r="E81" s="59" t="s">
        <v>313</v>
      </c>
      <c r="F81" s="58" t="s">
        <v>39</v>
      </c>
      <c r="G81" s="58">
        <v>1</v>
      </c>
      <c r="H81" s="98" t="s">
        <v>314</v>
      </c>
      <c r="I81" s="98" t="s">
        <v>669</v>
      </c>
      <c r="J81" s="98" t="s">
        <v>670</v>
      </c>
      <c r="K81" s="99" t="s">
        <v>227</v>
      </c>
      <c r="L81" s="95"/>
      <c r="M81" s="95"/>
      <c r="N81" s="96" t="s">
        <v>74</v>
      </c>
      <c r="O81" s="95" t="str">
        <f t="shared" si="3"/>
        <v/>
      </c>
      <c r="P81" s="95"/>
    </row>
    <row r="82" spans="1:16" ht="63.75" hidden="1" x14ac:dyDescent="0.2">
      <c r="A82" s="58"/>
      <c r="B82" s="58" t="s">
        <v>43</v>
      </c>
      <c r="C82" s="58"/>
      <c r="D82" s="58" t="s">
        <v>315</v>
      </c>
      <c r="E82" s="59" t="s">
        <v>316</v>
      </c>
      <c r="F82" s="58" t="s">
        <v>39</v>
      </c>
      <c r="G82" s="58">
        <v>1</v>
      </c>
      <c r="H82" s="98" t="s">
        <v>671</v>
      </c>
      <c r="I82" s="98" t="s">
        <v>697</v>
      </c>
      <c r="J82" s="98" t="s">
        <v>672</v>
      </c>
      <c r="K82" s="99" t="s">
        <v>227</v>
      </c>
      <c r="L82" s="95"/>
      <c r="M82" s="95"/>
      <c r="N82" s="96" t="s">
        <v>186</v>
      </c>
      <c r="O82" s="95" t="str">
        <f t="shared" si="3"/>
        <v/>
      </c>
      <c r="P82" s="95"/>
    </row>
    <row r="83" spans="1:16" ht="51" hidden="1" x14ac:dyDescent="0.2">
      <c r="A83" s="58"/>
      <c r="B83" s="58" t="s">
        <v>43</v>
      </c>
      <c r="C83" s="58"/>
      <c r="D83" s="58" t="s">
        <v>317</v>
      </c>
      <c r="E83" s="59" t="s">
        <v>318</v>
      </c>
      <c r="F83" s="58" t="s">
        <v>39</v>
      </c>
      <c r="G83" s="58">
        <v>2</v>
      </c>
      <c r="H83" s="100" t="s">
        <v>625</v>
      </c>
      <c r="I83" s="100" t="s">
        <v>673</v>
      </c>
      <c r="J83" s="100" t="s">
        <v>674</v>
      </c>
      <c r="K83" s="99" t="s">
        <v>227</v>
      </c>
      <c r="L83" s="95"/>
      <c r="M83" s="95"/>
      <c r="N83" s="96" t="s">
        <v>186</v>
      </c>
      <c r="O83" s="95" t="str">
        <f t="shared" si="3"/>
        <v/>
      </c>
      <c r="P83" s="95"/>
    </row>
    <row r="84" spans="1:16" hidden="1" x14ac:dyDescent="0.2">
      <c r="A84" s="62"/>
      <c r="B84" s="62"/>
      <c r="C84" s="62"/>
      <c r="D84" s="62">
        <v>9.6</v>
      </c>
      <c r="E84" s="60" t="s">
        <v>319</v>
      </c>
      <c r="F84" s="61"/>
      <c r="G84" s="61"/>
      <c r="H84" s="60"/>
      <c r="I84" s="60"/>
      <c r="J84" s="60"/>
      <c r="K84" s="60"/>
      <c r="L84" s="60"/>
      <c r="M84" s="60"/>
      <c r="N84" s="60"/>
      <c r="O84" s="60"/>
      <c r="P84" s="60"/>
    </row>
    <row r="85" spans="1:16" ht="25.5" hidden="1" x14ac:dyDescent="0.2">
      <c r="A85" s="62"/>
      <c r="B85" s="62"/>
      <c r="C85" s="62"/>
      <c r="D85" s="62" t="s">
        <v>320</v>
      </c>
      <c r="E85" s="60" t="s">
        <v>321</v>
      </c>
      <c r="F85" s="61"/>
      <c r="G85" s="61"/>
      <c r="H85" s="60"/>
      <c r="I85" s="60"/>
      <c r="J85" s="60"/>
      <c r="K85" s="60"/>
      <c r="L85" s="60"/>
      <c r="M85" s="60"/>
      <c r="N85" s="60"/>
      <c r="O85" s="60"/>
      <c r="P85" s="60"/>
    </row>
    <row r="86" spans="1:16" ht="51" hidden="1" x14ac:dyDescent="0.2">
      <c r="A86" s="58"/>
      <c r="B86" s="58" t="s">
        <v>43</v>
      </c>
      <c r="C86" s="58"/>
      <c r="D86" s="58" t="s">
        <v>322</v>
      </c>
      <c r="E86" s="59" t="s">
        <v>323</v>
      </c>
      <c r="F86" s="58" t="s">
        <v>39</v>
      </c>
      <c r="G86" s="58">
        <v>3</v>
      </c>
      <c r="H86" s="98" t="s">
        <v>324</v>
      </c>
      <c r="I86" s="98" t="s">
        <v>325</v>
      </c>
      <c r="J86" s="98" t="s">
        <v>326</v>
      </c>
      <c r="K86" s="99" t="s">
        <v>227</v>
      </c>
      <c r="L86" s="95"/>
      <c r="M86" s="95"/>
      <c r="N86" s="96" t="s">
        <v>186</v>
      </c>
      <c r="O86" s="95" t="str">
        <f t="shared" si="3"/>
        <v/>
      </c>
      <c r="P86" s="95"/>
    </row>
    <row r="87" spans="1:16" ht="51" hidden="1" x14ac:dyDescent="0.2">
      <c r="A87" s="58"/>
      <c r="B87" s="58" t="s">
        <v>43</v>
      </c>
      <c r="C87" s="58"/>
      <c r="D87" s="58" t="s">
        <v>327</v>
      </c>
      <c r="E87" s="59" t="s">
        <v>328</v>
      </c>
      <c r="F87" s="58" t="s">
        <v>39</v>
      </c>
      <c r="G87" s="58">
        <v>3</v>
      </c>
      <c r="H87" s="98" t="s">
        <v>329</v>
      </c>
      <c r="I87" s="98" t="s">
        <v>330</v>
      </c>
      <c r="J87" s="98" t="s">
        <v>331</v>
      </c>
      <c r="K87" s="99" t="s">
        <v>227</v>
      </c>
      <c r="L87" s="95"/>
      <c r="M87" s="95"/>
      <c r="N87" s="96" t="s">
        <v>186</v>
      </c>
      <c r="O87" s="95" t="str">
        <f t="shared" si="3"/>
        <v/>
      </c>
      <c r="P87" s="95"/>
    </row>
    <row r="88" spans="1:16" ht="38.25" hidden="1" x14ac:dyDescent="0.2">
      <c r="A88" s="58"/>
      <c r="B88" s="58" t="s">
        <v>43</v>
      </c>
      <c r="C88" s="58"/>
      <c r="D88" s="58" t="s">
        <v>332</v>
      </c>
      <c r="E88" s="59" t="s">
        <v>333</v>
      </c>
      <c r="F88" s="58" t="s">
        <v>39</v>
      </c>
      <c r="G88" s="58">
        <v>2</v>
      </c>
      <c r="H88" s="98" t="s">
        <v>334</v>
      </c>
      <c r="I88" s="98" t="s">
        <v>335</v>
      </c>
      <c r="J88" s="98" t="s">
        <v>336</v>
      </c>
      <c r="K88" s="99" t="s">
        <v>227</v>
      </c>
      <c r="L88" s="95"/>
      <c r="M88" s="95"/>
      <c r="N88" s="96" t="s">
        <v>186</v>
      </c>
      <c r="O88" s="95" t="str">
        <f t="shared" si="3"/>
        <v/>
      </c>
      <c r="P88" s="95"/>
    </row>
    <row r="89" spans="1:16" ht="38.25" hidden="1" x14ac:dyDescent="0.2">
      <c r="A89" s="58"/>
      <c r="B89" s="58" t="s">
        <v>43</v>
      </c>
      <c r="C89" s="58"/>
      <c r="D89" s="58" t="s">
        <v>337</v>
      </c>
      <c r="E89" s="59" t="s">
        <v>338</v>
      </c>
      <c r="F89" s="58" t="s">
        <v>39</v>
      </c>
      <c r="G89" s="58">
        <v>2</v>
      </c>
      <c r="H89" s="98" t="s">
        <v>339</v>
      </c>
      <c r="I89" s="98" t="s">
        <v>340</v>
      </c>
      <c r="J89" s="98" t="s">
        <v>341</v>
      </c>
      <c r="K89" s="99" t="s">
        <v>227</v>
      </c>
      <c r="L89" s="95"/>
      <c r="M89" s="95"/>
      <c r="N89" s="96" t="s">
        <v>186</v>
      </c>
      <c r="O89" s="95" t="str">
        <f t="shared" si="3"/>
        <v/>
      </c>
      <c r="P89" s="95"/>
    </row>
    <row r="90" spans="1:16" ht="63.75" hidden="1" x14ac:dyDescent="0.2">
      <c r="A90" s="58"/>
      <c r="B90" s="58" t="s">
        <v>43</v>
      </c>
      <c r="C90" s="58"/>
      <c r="D90" s="58" t="s">
        <v>342</v>
      </c>
      <c r="E90" s="59" t="s">
        <v>343</v>
      </c>
      <c r="F90" s="58" t="s">
        <v>39</v>
      </c>
      <c r="G90" s="58">
        <v>3</v>
      </c>
      <c r="H90" s="98" t="s">
        <v>675</v>
      </c>
      <c r="I90" s="98" t="s">
        <v>676</v>
      </c>
      <c r="J90" s="98" t="s">
        <v>677</v>
      </c>
      <c r="K90" s="99" t="s">
        <v>227</v>
      </c>
      <c r="L90" s="95"/>
      <c r="M90" s="95"/>
      <c r="N90" s="96" t="s">
        <v>186</v>
      </c>
      <c r="O90" s="95" t="str">
        <f t="shared" si="3"/>
        <v/>
      </c>
      <c r="P90" s="95"/>
    </row>
    <row r="91" spans="1:16" ht="38.25" hidden="1" x14ac:dyDescent="0.2">
      <c r="A91" s="62"/>
      <c r="B91" s="62"/>
      <c r="C91" s="62"/>
      <c r="D91" s="62" t="s">
        <v>344</v>
      </c>
      <c r="E91" s="60" t="s">
        <v>345</v>
      </c>
      <c r="F91" s="61"/>
      <c r="G91" s="61"/>
      <c r="H91" s="60"/>
      <c r="I91" s="60"/>
      <c r="J91" s="60"/>
      <c r="K91" s="60"/>
      <c r="L91" s="60"/>
      <c r="M91" s="60"/>
      <c r="N91" s="60"/>
      <c r="O91" s="60"/>
      <c r="P91" s="60"/>
    </row>
    <row r="92" spans="1:16" ht="63.75" hidden="1" x14ac:dyDescent="0.2">
      <c r="A92" s="58"/>
      <c r="B92" s="58" t="s">
        <v>43</v>
      </c>
      <c r="C92" s="58"/>
      <c r="D92" s="58" t="s">
        <v>346</v>
      </c>
      <c r="E92" s="59" t="s">
        <v>347</v>
      </c>
      <c r="F92" s="58" t="s">
        <v>39</v>
      </c>
      <c r="G92" s="58">
        <v>3</v>
      </c>
      <c r="H92" s="98" t="s">
        <v>348</v>
      </c>
      <c r="I92" s="98" t="s">
        <v>349</v>
      </c>
      <c r="J92" s="98" t="s">
        <v>350</v>
      </c>
      <c r="K92" s="99" t="s">
        <v>227</v>
      </c>
      <c r="L92" s="95"/>
      <c r="M92" s="95"/>
      <c r="N92" s="96" t="s">
        <v>186</v>
      </c>
      <c r="O92" s="95" t="str">
        <f t="shared" si="3"/>
        <v/>
      </c>
      <c r="P92" s="95"/>
    </row>
    <row r="93" spans="1:16" ht="63.75" hidden="1" x14ac:dyDescent="0.2">
      <c r="A93" s="58"/>
      <c r="B93" s="58" t="s">
        <v>43</v>
      </c>
      <c r="C93" s="58"/>
      <c r="D93" s="58" t="s">
        <v>351</v>
      </c>
      <c r="E93" s="59" t="s">
        <v>352</v>
      </c>
      <c r="F93" s="58" t="s">
        <v>39</v>
      </c>
      <c r="G93" s="58">
        <v>3</v>
      </c>
      <c r="H93" s="98" t="s">
        <v>353</v>
      </c>
      <c r="I93" s="98" t="s">
        <v>678</v>
      </c>
      <c r="J93" s="98" t="s">
        <v>354</v>
      </c>
      <c r="K93" s="99" t="s">
        <v>227</v>
      </c>
      <c r="L93" s="95"/>
      <c r="M93" s="95"/>
      <c r="N93" s="96" t="s">
        <v>186</v>
      </c>
      <c r="O93" s="95" t="str">
        <f t="shared" si="3"/>
        <v/>
      </c>
      <c r="P93" s="95"/>
    </row>
    <row r="94" spans="1:16" ht="89.25" hidden="1" x14ac:dyDescent="0.2">
      <c r="A94" s="58"/>
      <c r="B94" s="58" t="s">
        <v>43</v>
      </c>
      <c r="C94" s="58"/>
      <c r="D94" s="58" t="s">
        <v>355</v>
      </c>
      <c r="E94" s="59" t="s">
        <v>356</v>
      </c>
      <c r="F94" s="58" t="s">
        <v>39</v>
      </c>
      <c r="G94" s="58">
        <v>2</v>
      </c>
      <c r="H94" s="98" t="s">
        <v>679</v>
      </c>
      <c r="I94" s="98" t="s">
        <v>680</v>
      </c>
      <c r="J94" s="98" t="s">
        <v>681</v>
      </c>
      <c r="K94" s="99" t="s">
        <v>227</v>
      </c>
      <c r="L94" s="95"/>
      <c r="M94" s="95"/>
      <c r="N94" s="96" t="s">
        <v>186</v>
      </c>
      <c r="O94" s="95" t="str">
        <f t="shared" si="3"/>
        <v/>
      </c>
      <c r="P94" s="95"/>
    </row>
    <row r="95" spans="1:16" ht="102" hidden="1" x14ac:dyDescent="0.2">
      <c r="A95" s="58"/>
      <c r="B95" s="58" t="s">
        <v>43</v>
      </c>
      <c r="C95" s="58"/>
      <c r="D95" s="58" t="s">
        <v>357</v>
      </c>
      <c r="E95" s="59" t="s">
        <v>358</v>
      </c>
      <c r="F95" s="58" t="s">
        <v>39</v>
      </c>
      <c r="G95" s="58">
        <v>3</v>
      </c>
      <c r="H95" s="98" t="s">
        <v>359</v>
      </c>
      <c r="I95" s="98" t="s">
        <v>360</v>
      </c>
      <c r="J95" s="98" t="s">
        <v>361</v>
      </c>
      <c r="K95" s="99" t="s">
        <v>227</v>
      </c>
      <c r="L95" s="95"/>
      <c r="M95" s="95"/>
      <c r="N95" s="96" t="s">
        <v>186</v>
      </c>
      <c r="O95" s="95" t="str">
        <f t="shared" si="3"/>
        <v/>
      </c>
      <c r="P95" s="95"/>
    </row>
    <row r="96" spans="1:16" ht="63.75" hidden="1" x14ac:dyDescent="0.2">
      <c r="A96" s="58"/>
      <c r="B96" s="58" t="s">
        <v>43</v>
      </c>
      <c r="C96" s="58"/>
      <c r="D96" s="58" t="s">
        <v>362</v>
      </c>
      <c r="E96" s="59" t="s">
        <v>363</v>
      </c>
      <c r="F96" s="58" t="s">
        <v>39</v>
      </c>
      <c r="G96" s="58">
        <v>1</v>
      </c>
      <c r="H96" s="98" t="s">
        <v>682</v>
      </c>
      <c r="I96" s="98" t="s">
        <v>683</v>
      </c>
      <c r="J96" s="98" t="s">
        <v>684</v>
      </c>
      <c r="K96" s="99" t="s">
        <v>227</v>
      </c>
      <c r="L96" s="95"/>
      <c r="M96" s="95"/>
      <c r="N96" s="96" t="s">
        <v>186</v>
      </c>
      <c r="O96" s="95" t="str">
        <f t="shared" si="3"/>
        <v/>
      </c>
      <c r="P96" s="95"/>
    </row>
    <row r="97" spans="1:16" ht="38.25" hidden="1" x14ac:dyDescent="0.2">
      <c r="A97" s="62"/>
      <c r="B97" s="62"/>
      <c r="C97" s="62"/>
      <c r="D97" s="62" t="s">
        <v>364</v>
      </c>
      <c r="E97" s="60" t="s">
        <v>365</v>
      </c>
      <c r="F97" s="61"/>
      <c r="G97" s="61"/>
      <c r="H97" s="60"/>
      <c r="I97" s="60"/>
      <c r="J97" s="60"/>
      <c r="K97" s="60"/>
      <c r="L97" s="60"/>
      <c r="M97" s="60"/>
      <c r="N97" s="60"/>
      <c r="O97" s="60"/>
      <c r="P97" s="60"/>
    </row>
    <row r="98" spans="1:16" ht="63.75" hidden="1" x14ac:dyDescent="0.2">
      <c r="A98" s="58"/>
      <c r="B98" s="58" t="s">
        <v>43</v>
      </c>
      <c r="C98" s="58"/>
      <c r="D98" s="58" t="s">
        <v>366</v>
      </c>
      <c r="E98" s="59" t="s">
        <v>367</v>
      </c>
      <c r="F98" s="58" t="s">
        <v>39</v>
      </c>
      <c r="G98" s="58">
        <v>3</v>
      </c>
      <c r="H98" s="98" t="s">
        <v>368</v>
      </c>
      <c r="I98" s="98" t="s">
        <v>369</v>
      </c>
      <c r="J98" s="98" t="s">
        <v>370</v>
      </c>
      <c r="K98" s="99" t="s">
        <v>227</v>
      </c>
      <c r="L98" s="95"/>
      <c r="M98" s="95"/>
      <c r="N98" s="96" t="s">
        <v>186</v>
      </c>
      <c r="O98" s="95" t="str">
        <f t="shared" si="3"/>
        <v/>
      </c>
      <c r="P98" s="95"/>
    </row>
    <row r="99" spans="1:16" ht="38.25" hidden="1" x14ac:dyDescent="0.2">
      <c r="A99" s="58"/>
      <c r="B99" s="58" t="s">
        <v>43</v>
      </c>
      <c r="C99" s="58"/>
      <c r="D99" s="58" t="s">
        <v>371</v>
      </c>
      <c r="E99" s="59" t="s">
        <v>372</v>
      </c>
      <c r="F99" s="58" t="s">
        <v>39</v>
      </c>
      <c r="G99" s="58">
        <v>3</v>
      </c>
      <c r="H99" s="98" t="s">
        <v>373</v>
      </c>
      <c r="I99" s="98" t="s">
        <v>685</v>
      </c>
      <c r="J99" s="98" t="s">
        <v>374</v>
      </c>
      <c r="K99" s="99" t="s">
        <v>227</v>
      </c>
      <c r="L99" s="95"/>
      <c r="M99" s="95"/>
      <c r="N99" s="96" t="s">
        <v>186</v>
      </c>
      <c r="O99" s="95" t="str">
        <f t="shared" si="3"/>
        <v/>
      </c>
      <c r="P99" s="95"/>
    </row>
    <row r="100" spans="1:16" ht="63.75" hidden="1" x14ac:dyDescent="0.2">
      <c r="A100" s="58"/>
      <c r="B100" s="58" t="s">
        <v>43</v>
      </c>
      <c r="C100" s="58"/>
      <c r="D100" s="58" t="s">
        <v>375</v>
      </c>
      <c r="E100" s="59" t="s">
        <v>376</v>
      </c>
      <c r="F100" s="58" t="s">
        <v>39</v>
      </c>
      <c r="G100" s="58">
        <v>3</v>
      </c>
      <c r="H100" s="98" t="s">
        <v>686</v>
      </c>
      <c r="I100" s="98" t="s">
        <v>687</v>
      </c>
      <c r="J100" s="98" t="s">
        <v>688</v>
      </c>
      <c r="K100" s="99" t="s">
        <v>227</v>
      </c>
      <c r="L100" s="95"/>
      <c r="M100" s="95"/>
      <c r="N100" s="96" t="s">
        <v>186</v>
      </c>
      <c r="O100" s="95" t="str">
        <f t="shared" si="3"/>
        <v/>
      </c>
      <c r="P100" s="95"/>
    </row>
    <row r="101" spans="1:16" ht="25.5" hidden="1" x14ac:dyDescent="0.2">
      <c r="A101" s="62"/>
      <c r="B101" s="62"/>
      <c r="C101" s="62"/>
      <c r="D101" s="62">
        <v>9.6999999999999993</v>
      </c>
      <c r="E101" s="60" t="s">
        <v>377</v>
      </c>
      <c r="F101" s="61"/>
      <c r="G101" s="61"/>
      <c r="H101" s="60"/>
      <c r="I101" s="60"/>
      <c r="J101" s="60"/>
      <c r="K101" s="60"/>
      <c r="L101" s="60"/>
      <c r="M101" s="60"/>
      <c r="N101" s="60"/>
      <c r="O101" s="60"/>
      <c r="P101" s="60"/>
    </row>
    <row r="102" spans="1:16" hidden="1" x14ac:dyDescent="0.2">
      <c r="A102" s="62"/>
      <c r="B102" s="62"/>
      <c r="C102" s="62"/>
      <c r="D102" s="62" t="s">
        <v>378</v>
      </c>
      <c r="E102" s="60" t="s">
        <v>379</v>
      </c>
      <c r="F102" s="61"/>
      <c r="G102" s="61"/>
      <c r="H102" s="60"/>
      <c r="I102" s="60"/>
      <c r="J102" s="60"/>
      <c r="K102" s="60"/>
      <c r="L102" s="60"/>
      <c r="M102" s="60"/>
      <c r="N102" s="60"/>
      <c r="O102" s="60"/>
      <c r="P102" s="60"/>
    </row>
    <row r="103" spans="1:16" ht="63.75" x14ac:dyDescent="0.2">
      <c r="A103" s="58"/>
      <c r="B103" s="58" t="s">
        <v>68</v>
      </c>
      <c r="C103" s="58" t="s">
        <v>55</v>
      </c>
      <c r="D103" s="58" t="s">
        <v>380</v>
      </c>
      <c r="E103" s="102" t="s">
        <v>381</v>
      </c>
      <c r="F103" s="58" t="s">
        <v>39</v>
      </c>
      <c r="G103" s="58">
        <v>2</v>
      </c>
      <c r="H103" s="98" t="s">
        <v>603</v>
      </c>
      <c r="I103" s="98" t="s">
        <v>604</v>
      </c>
      <c r="J103" s="98" t="s">
        <v>382</v>
      </c>
      <c r="K103" s="99" t="s">
        <v>227</v>
      </c>
      <c r="L103" s="95"/>
      <c r="M103" s="95"/>
      <c r="N103" s="96" t="s">
        <v>186</v>
      </c>
      <c r="O103" s="95" t="str">
        <f t="shared" si="3"/>
        <v/>
      </c>
      <c r="P103" s="95"/>
    </row>
    <row r="104" spans="1:16" ht="92.1" customHeight="1" x14ac:dyDescent="0.2">
      <c r="A104" s="58"/>
      <c r="B104" s="58" t="s">
        <v>68</v>
      </c>
      <c r="C104" s="58" t="s">
        <v>55</v>
      </c>
      <c r="D104" s="58" t="s">
        <v>383</v>
      </c>
      <c r="E104" s="102" t="s">
        <v>384</v>
      </c>
      <c r="F104" s="58" t="s">
        <v>39</v>
      </c>
      <c r="G104" s="58">
        <v>3</v>
      </c>
      <c r="H104" s="98" t="s">
        <v>600</v>
      </c>
      <c r="I104" s="98" t="s">
        <v>601</v>
      </c>
      <c r="J104" s="98" t="s">
        <v>602</v>
      </c>
      <c r="K104" s="99" t="s">
        <v>227</v>
      </c>
      <c r="L104" s="95"/>
      <c r="M104" s="95"/>
      <c r="N104" s="96" t="s">
        <v>186</v>
      </c>
      <c r="O104" s="95" t="str">
        <f t="shared" si="3"/>
        <v/>
      </c>
      <c r="P104" s="95"/>
    </row>
    <row r="105" spans="1:16" ht="102" hidden="1" x14ac:dyDescent="0.2">
      <c r="A105" s="58"/>
      <c r="B105" s="58" t="s">
        <v>43</v>
      </c>
      <c r="C105" s="58"/>
      <c r="D105" s="58" t="s">
        <v>385</v>
      </c>
      <c r="E105" s="59" t="s">
        <v>386</v>
      </c>
      <c r="F105" s="58" t="s">
        <v>39</v>
      </c>
      <c r="G105" s="58">
        <v>3</v>
      </c>
      <c r="H105" s="98" t="s">
        <v>689</v>
      </c>
      <c r="I105" s="98" t="s">
        <v>690</v>
      </c>
      <c r="J105" s="98" t="s">
        <v>387</v>
      </c>
      <c r="K105" s="99" t="s">
        <v>227</v>
      </c>
      <c r="L105" s="95"/>
      <c r="M105" s="95"/>
      <c r="N105" s="96" t="s">
        <v>186</v>
      </c>
      <c r="O105" s="95" t="str">
        <f t="shared" si="3"/>
        <v/>
      </c>
      <c r="P105" s="95"/>
    </row>
    <row r="106" spans="1:16" hidden="1" x14ac:dyDescent="0.2">
      <c r="A106" s="62"/>
      <c r="B106" s="62"/>
      <c r="C106" s="62"/>
      <c r="D106" s="62" t="s">
        <v>388</v>
      </c>
      <c r="E106" s="60" t="s">
        <v>389</v>
      </c>
      <c r="F106" s="61"/>
      <c r="G106" s="61"/>
      <c r="H106" s="60"/>
      <c r="I106" s="60"/>
      <c r="J106" s="60"/>
      <c r="K106" s="60"/>
      <c r="L106" s="60"/>
      <c r="M106" s="60"/>
      <c r="N106" s="60"/>
      <c r="O106" s="60"/>
      <c r="P106" s="60"/>
    </row>
    <row r="107" spans="1:16" ht="89.25" hidden="1" x14ac:dyDescent="0.2">
      <c r="A107" s="58"/>
      <c r="B107" s="58" t="s">
        <v>43</v>
      </c>
      <c r="C107" s="58"/>
      <c r="D107" s="58" t="s">
        <v>390</v>
      </c>
      <c r="E107" s="59" t="s">
        <v>391</v>
      </c>
      <c r="F107" s="58" t="s">
        <v>39</v>
      </c>
      <c r="G107" s="58">
        <v>3</v>
      </c>
      <c r="H107" s="97" t="s">
        <v>691</v>
      </c>
      <c r="I107" s="97" t="s">
        <v>692</v>
      </c>
      <c r="J107" s="97" t="s">
        <v>693</v>
      </c>
      <c r="K107" s="99" t="s">
        <v>227</v>
      </c>
      <c r="L107" s="95"/>
      <c r="M107" s="95"/>
      <c r="N107" s="96" t="s">
        <v>186</v>
      </c>
      <c r="O107" s="95" t="str">
        <f t="shared" si="3"/>
        <v/>
      </c>
      <c r="P107" s="95"/>
    </row>
    <row r="112" spans="1:16" ht="15" customHeight="1" x14ac:dyDescent="0.25">
      <c r="A112" s="122" t="s">
        <v>397</v>
      </c>
      <c r="B112" s="123"/>
      <c r="C112" s="123"/>
      <c r="D112" s="123"/>
      <c r="E112" s="123"/>
      <c r="F112" s="123"/>
      <c r="G112" s="123"/>
      <c r="H112" s="124"/>
      <c r="I112" s="54"/>
      <c r="J112" s="130" t="s">
        <v>398</v>
      </c>
      <c r="K112" s="131"/>
      <c r="L112" s="131"/>
      <c r="M112" s="131"/>
      <c r="N112" s="131"/>
      <c r="O112" s="131"/>
      <c r="P112" s="132"/>
    </row>
    <row r="113" spans="1:16" ht="15" x14ac:dyDescent="0.25">
      <c r="A113" s="125" t="s">
        <v>399</v>
      </c>
      <c r="B113" s="126"/>
      <c r="C113" s="126"/>
      <c r="D113" s="126"/>
      <c r="E113" s="126"/>
      <c r="F113" s="126"/>
      <c r="G113" s="126"/>
      <c r="H113" s="127"/>
      <c r="I113" s="53"/>
      <c r="J113" s="125" t="s">
        <v>399</v>
      </c>
      <c r="K113" s="126"/>
      <c r="L113" s="126"/>
      <c r="M113" s="126"/>
      <c r="N113" s="126"/>
      <c r="O113" s="126"/>
      <c r="P113" s="127"/>
    </row>
    <row r="114" spans="1:16" ht="15" x14ac:dyDescent="0.25">
      <c r="A114" s="128"/>
      <c r="B114" s="128"/>
      <c r="C114" s="128"/>
      <c r="D114" s="128"/>
      <c r="E114" s="128"/>
      <c r="F114" s="128"/>
      <c r="G114" s="128"/>
      <c r="H114" s="128"/>
      <c r="I114" s="53"/>
      <c r="J114" s="128"/>
      <c r="K114" s="128"/>
      <c r="L114" s="128"/>
      <c r="M114" s="128"/>
      <c r="N114" s="128"/>
      <c r="O114" s="128"/>
      <c r="P114" s="128"/>
    </row>
    <row r="115" spans="1:16" ht="15" x14ac:dyDescent="0.25">
      <c r="A115" s="129"/>
      <c r="B115" s="129"/>
      <c r="C115" s="129"/>
      <c r="D115" s="129"/>
      <c r="E115" s="129"/>
      <c r="F115" s="129"/>
      <c r="G115" s="129"/>
      <c r="H115" s="129"/>
      <c r="I115" s="53"/>
      <c r="J115" s="129"/>
      <c r="K115" s="129"/>
      <c r="L115" s="129"/>
      <c r="M115" s="129"/>
      <c r="N115" s="129"/>
      <c r="O115" s="129"/>
      <c r="P115" s="129"/>
    </row>
    <row r="116" spans="1:16" ht="15" x14ac:dyDescent="0.25">
      <c r="A116" s="129"/>
      <c r="B116" s="129"/>
      <c r="C116" s="129"/>
      <c r="D116" s="129"/>
      <c r="E116" s="129"/>
      <c r="F116" s="129"/>
      <c r="G116" s="129"/>
      <c r="H116" s="129"/>
      <c r="I116" s="53"/>
      <c r="J116" s="129"/>
      <c r="K116" s="129"/>
      <c r="L116" s="129"/>
      <c r="M116" s="129"/>
      <c r="N116" s="129"/>
      <c r="O116" s="129"/>
      <c r="P116" s="129"/>
    </row>
    <row r="117" spans="1:16" ht="15" x14ac:dyDescent="0.25">
      <c r="A117" s="52"/>
      <c r="B117" s="52"/>
      <c r="C117" s="53"/>
      <c r="D117" s="53"/>
      <c r="E117" s="53"/>
      <c r="F117" s="51"/>
      <c r="G117" s="53"/>
      <c r="H117" s="53"/>
      <c r="I117" s="53"/>
      <c r="J117" s="53"/>
      <c r="K117" s="51"/>
      <c r="L117" s="53"/>
      <c r="M117" s="53"/>
      <c r="N117" s="56"/>
      <c r="O117" s="53"/>
      <c r="P117" s="51"/>
    </row>
    <row r="118" spans="1:16" ht="15" x14ac:dyDescent="0.25">
      <c r="A118" s="133" t="s">
        <v>400</v>
      </c>
      <c r="B118" s="134"/>
      <c r="C118" s="134"/>
      <c r="D118" s="134"/>
      <c r="E118" s="134"/>
      <c r="F118" s="134"/>
      <c r="G118" s="134"/>
      <c r="H118" s="135"/>
      <c r="J118" s="130" t="s">
        <v>401</v>
      </c>
      <c r="K118" s="131"/>
      <c r="L118" s="131"/>
      <c r="M118" s="131"/>
      <c r="N118" s="131"/>
      <c r="O118" s="131"/>
      <c r="P118" s="132"/>
    </row>
    <row r="119" spans="1:16" ht="15" x14ac:dyDescent="0.25">
      <c r="A119" s="136" t="s">
        <v>402</v>
      </c>
      <c r="B119" s="137"/>
      <c r="C119" s="137"/>
      <c r="D119" s="137"/>
      <c r="E119" s="137"/>
      <c r="F119" s="137"/>
      <c r="G119" s="137"/>
      <c r="H119" s="138"/>
      <c r="J119" s="125" t="s">
        <v>399</v>
      </c>
      <c r="K119" s="126"/>
      <c r="L119" s="126"/>
      <c r="M119" s="126"/>
      <c r="N119" s="126"/>
      <c r="O119" s="126"/>
      <c r="P119" s="127"/>
    </row>
    <row r="120" spans="1:16" ht="15" customHeight="1" x14ac:dyDescent="0.2">
      <c r="A120" s="139"/>
      <c r="B120" s="140"/>
      <c r="C120" s="140"/>
      <c r="D120" s="140"/>
      <c r="E120" s="140"/>
      <c r="F120" s="140"/>
      <c r="G120" s="140"/>
      <c r="H120" s="141"/>
      <c r="J120" s="148"/>
      <c r="K120" s="148"/>
      <c r="L120" s="148"/>
      <c r="M120" s="148"/>
      <c r="N120" s="148"/>
      <c r="O120" s="148"/>
      <c r="P120" s="148"/>
    </row>
    <row r="121" spans="1:16" ht="15" customHeight="1" x14ac:dyDescent="0.2">
      <c r="A121" s="142"/>
      <c r="B121" s="143"/>
      <c r="C121" s="143"/>
      <c r="D121" s="143"/>
      <c r="E121" s="143"/>
      <c r="F121" s="143"/>
      <c r="G121" s="143"/>
      <c r="H121" s="144"/>
      <c r="J121" s="107"/>
      <c r="K121" s="107"/>
      <c r="L121" s="107"/>
      <c r="M121" s="107"/>
      <c r="N121" s="107"/>
      <c r="O121" s="107"/>
      <c r="P121" s="107"/>
    </row>
    <row r="122" spans="1:16" ht="15" customHeight="1" x14ac:dyDescent="0.2">
      <c r="A122" s="145"/>
      <c r="B122" s="146"/>
      <c r="C122" s="146"/>
      <c r="D122" s="146"/>
      <c r="E122" s="146"/>
      <c r="F122" s="146"/>
      <c r="G122" s="146"/>
      <c r="H122" s="147"/>
      <c r="J122" s="107"/>
      <c r="K122" s="107"/>
      <c r="L122" s="107"/>
      <c r="M122" s="107"/>
      <c r="N122" s="107"/>
      <c r="O122" s="107"/>
      <c r="P122" s="107"/>
    </row>
  </sheetData>
  <autoFilter ref="A19:P107" xr:uid="{1E013531-0799-42F6-86E5-D2F2BC774C76}">
    <filterColumn colId="2">
      <customFilters>
        <customFilter operator="notEqual" val=" "/>
      </customFilters>
    </filterColumn>
  </autoFilter>
  <mergeCells count="39">
    <mergeCell ref="A118:H118"/>
    <mergeCell ref="A119:H119"/>
    <mergeCell ref="A120:H122"/>
    <mergeCell ref="J118:P118"/>
    <mergeCell ref="J119:P119"/>
    <mergeCell ref="J120:P122"/>
    <mergeCell ref="A112:H112"/>
    <mergeCell ref="A113:H113"/>
    <mergeCell ref="A114:H116"/>
    <mergeCell ref="J112:P112"/>
    <mergeCell ref="J113:P113"/>
    <mergeCell ref="J114:P116"/>
    <mergeCell ref="A12:D12"/>
    <mergeCell ref="A16:D16"/>
    <mergeCell ref="A17:D17"/>
    <mergeCell ref="A10:D10"/>
    <mergeCell ref="A11:D11"/>
    <mergeCell ref="A13:D13"/>
    <mergeCell ref="A14:D14"/>
    <mergeCell ref="A15:D15"/>
    <mergeCell ref="P2:P7"/>
    <mergeCell ref="A2:O7"/>
    <mergeCell ref="A9:P9"/>
    <mergeCell ref="J10:P10"/>
    <mergeCell ref="J11:P11"/>
    <mergeCell ref="J16:P16"/>
    <mergeCell ref="J17:P17"/>
    <mergeCell ref="E10:H10"/>
    <mergeCell ref="E11:H11"/>
    <mergeCell ref="E12:H12"/>
    <mergeCell ref="E13:H13"/>
    <mergeCell ref="E14:H14"/>
    <mergeCell ref="E15:H15"/>
    <mergeCell ref="E16:H16"/>
    <mergeCell ref="E17:H17"/>
    <mergeCell ref="J12:P12"/>
    <mergeCell ref="J13:P13"/>
    <mergeCell ref="J14:P14"/>
    <mergeCell ref="J15:P15"/>
  </mergeCells>
  <phoneticPr fontId="3" type="noConversion"/>
  <dataValidations count="6">
    <dataValidation allowBlank="1" showInputMessage="1" showErrorMessage="1" prompt="Do not enter anything! Score will be updated automatically according to Compliance Status selected" sqref="O19" xr:uid="{8DA0BFA7-AF0C-46CE-BC7D-C39EBCBC4E18}">
      <formula1>0</formula1>
      <formula2>0</formula2>
    </dataValidation>
    <dataValidation allowBlank="1" showInputMessage="1" showErrorMessage="1" prompt="According to instructions in lines [C20:25], please indicate the method(s) of verification used to verify compliance of a specific conduct." sqref="N19" xr:uid="{44FB88E1-414C-4DCD-B9A8-83A7D1A563B6}">
      <formula1>0</formula1>
      <formula2>0</formula2>
    </dataValidation>
    <dataValidation allowBlank="1" showErrorMessage="1" sqref="A2" xr:uid="{4DF914AA-B2CD-43F3-B94A-F353CC08FBB9}"/>
    <dataValidation type="list" allowBlank="1" showErrorMessage="1" sqref="I11" xr:uid="{C3860590-7219-4F74-8DA1-199FA4AE3650}">
      <formula1>"Initial,Renewal,Follow up,Unannounced"</formula1>
      <formula2>0</formula2>
    </dataValidation>
    <dataValidation type="list" allowBlank="1" showInputMessage="1" showErrorMessage="1" sqref="L28:L31 L26 L86:L90 L103:L105 L23 L107 L98:L100 L92:L96 L79:L83 L75:L76 L73 L67:L70 L64:L65 L57:L61 L51:L54 L48:L49 L45:L46 L39:L41 L35 L33" xr:uid="{D5258B76-A208-4D86-A10B-EE0A549FEDDF}">
      <formula1>$AC$23:$AC$23</formula1>
    </dataValidation>
    <dataValidation type="list" allowBlank="1" showInputMessage="1" showErrorMessage="1" sqref="E11" xr:uid="{4A304067-227C-426B-9EF6-F1F8E495432F}">
      <formula1>"First Party, Second Party, Third Party"</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62E7D-6A8E-4297-BE0A-3D5FCE10F567}">
  <sheetPr filterMode="1"/>
  <dimension ref="A1:H159"/>
  <sheetViews>
    <sheetView tabSelected="1" zoomScale="70" zoomScaleNormal="70" workbookViewId="0">
      <pane xSplit="4" ySplit="1" topLeftCell="E2" activePane="bottomRight" state="frozen"/>
      <selection pane="topRight" activeCell="E1" sqref="E1"/>
      <selection pane="bottomLeft" activeCell="A2" sqref="A2"/>
      <selection pane="bottomRight" activeCell="E12" sqref="E12:E30"/>
    </sheetView>
  </sheetViews>
  <sheetFormatPr defaultColWidth="9.140625" defaultRowHeight="12.75" customHeight="1" x14ac:dyDescent="0.2"/>
  <cols>
    <col min="1" max="1" width="13.5703125" style="13" customWidth="1"/>
    <col min="2" max="2" width="8.5703125" style="14" customWidth="1"/>
    <col min="3" max="3" width="8.85546875" style="14" customWidth="1"/>
    <col min="4" max="4" width="9.42578125" style="14" bestFit="1" customWidth="1"/>
    <col min="5" max="5" width="70.42578125" style="15" customWidth="1"/>
    <col min="6" max="6" width="16.85546875" style="14" customWidth="1"/>
    <col min="7" max="7" width="54.28515625" style="15" customWidth="1"/>
    <col min="8" max="8" width="64.5703125" style="15" customWidth="1"/>
    <col min="9" max="16384" width="9.140625" style="15"/>
  </cols>
  <sheetData>
    <row r="1" spans="1:8" ht="38.25" x14ac:dyDescent="0.2">
      <c r="A1" s="69" t="s">
        <v>428</v>
      </c>
      <c r="B1" s="69" t="s">
        <v>19</v>
      </c>
      <c r="C1" s="69" t="s">
        <v>20</v>
      </c>
      <c r="D1" s="65" t="s">
        <v>21</v>
      </c>
      <c r="E1" s="66" t="s">
        <v>22</v>
      </c>
      <c r="F1" s="65" t="s">
        <v>23</v>
      </c>
      <c r="G1" s="64" t="s">
        <v>429</v>
      </c>
      <c r="H1" s="64" t="s">
        <v>430</v>
      </c>
    </row>
    <row r="2" spans="1:8" hidden="1" x14ac:dyDescent="0.2">
      <c r="A2" s="61"/>
      <c r="B2" s="61"/>
      <c r="C2" s="61"/>
      <c r="D2" s="61">
        <v>1</v>
      </c>
      <c r="E2" s="63" t="s">
        <v>34</v>
      </c>
      <c r="F2" s="61"/>
      <c r="G2" s="63"/>
      <c r="H2" s="63"/>
    </row>
    <row r="3" spans="1:8" hidden="1" x14ac:dyDescent="0.2">
      <c r="A3" s="61"/>
      <c r="B3" s="61"/>
      <c r="C3" s="61"/>
      <c r="D3" s="61">
        <v>1.1000000000000001</v>
      </c>
      <c r="E3" s="63" t="s">
        <v>35</v>
      </c>
      <c r="F3" s="61"/>
      <c r="G3" s="63"/>
      <c r="H3" s="63"/>
    </row>
    <row r="4" spans="1:8" ht="25.5" hidden="1" x14ac:dyDescent="0.2">
      <c r="A4" s="61"/>
      <c r="B4" s="61"/>
      <c r="C4" s="61"/>
      <c r="D4" s="61" t="s">
        <v>36</v>
      </c>
      <c r="E4" s="63" t="s">
        <v>37</v>
      </c>
      <c r="F4" s="61"/>
      <c r="G4" s="63"/>
      <c r="H4" s="63"/>
    </row>
    <row r="5" spans="1:8" s="67" customFormat="1" ht="102" hidden="1" x14ac:dyDescent="0.2">
      <c r="A5" s="58"/>
      <c r="B5" s="58" t="s">
        <v>43</v>
      </c>
      <c r="C5" s="58"/>
      <c r="D5" s="58" t="s">
        <v>44</v>
      </c>
      <c r="E5" s="11" t="s">
        <v>431</v>
      </c>
      <c r="F5" s="58" t="s">
        <v>39</v>
      </c>
      <c r="G5" s="59" t="s">
        <v>432</v>
      </c>
      <c r="H5" s="59" t="s">
        <v>433</v>
      </c>
    </row>
    <row r="6" spans="1:8" hidden="1" x14ac:dyDescent="0.2">
      <c r="A6" s="61"/>
      <c r="B6" s="61"/>
      <c r="C6" s="61"/>
      <c r="D6" s="62">
        <v>1.2</v>
      </c>
      <c r="E6" s="60" t="s">
        <v>50</v>
      </c>
      <c r="F6" s="61"/>
      <c r="G6" s="60"/>
      <c r="H6" s="60"/>
    </row>
    <row r="7" spans="1:8" ht="51" hidden="1" x14ac:dyDescent="0.2">
      <c r="A7" s="61"/>
      <c r="B7" s="61"/>
      <c r="C7" s="61"/>
      <c r="D7" s="62" t="s">
        <v>52</v>
      </c>
      <c r="E7" s="60" t="s">
        <v>53</v>
      </c>
      <c r="F7" s="61"/>
      <c r="G7" s="60"/>
      <c r="H7" s="60"/>
    </row>
    <row r="8" spans="1:8" hidden="1" x14ac:dyDescent="0.2">
      <c r="A8" s="62"/>
      <c r="B8" s="62"/>
      <c r="C8" s="62"/>
      <c r="D8" s="62">
        <v>1.3</v>
      </c>
      <c r="E8" s="60" t="s">
        <v>56</v>
      </c>
      <c r="F8" s="61"/>
      <c r="G8" s="60"/>
      <c r="H8" s="60"/>
    </row>
    <row r="9" spans="1:8" ht="38.25" hidden="1" x14ac:dyDescent="0.2">
      <c r="A9" s="62"/>
      <c r="B9" s="62"/>
      <c r="C9" s="62"/>
      <c r="D9" s="62" t="s">
        <v>57</v>
      </c>
      <c r="E9" s="60" t="s">
        <v>58</v>
      </c>
      <c r="F9" s="61"/>
      <c r="G9" s="60"/>
      <c r="H9" s="60"/>
    </row>
    <row r="10" spans="1:8" hidden="1" x14ac:dyDescent="0.2">
      <c r="A10" s="62"/>
      <c r="B10" s="62"/>
      <c r="C10" s="62"/>
      <c r="D10" s="62">
        <v>1.4</v>
      </c>
      <c r="E10" s="60" t="s">
        <v>59</v>
      </c>
      <c r="F10" s="61"/>
      <c r="G10" s="83"/>
      <c r="H10" s="83"/>
    </row>
    <row r="11" spans="1:8" ht="38.25" hidden="1" x14ac:dyDescent="0.2">
      <c r="A11" s="62"/>
      <c r="B11" s="62"/>
      <c r="C11" s="62"/>
      <c r="D11" s="62" t="s">
        <v>60</v>
      </c>
      <c r="E11" s="60" t="s">
        <v>61</v>
      </c>
      <c r="F11" s="61"/>
      <c r="G11" s="83"/>
      <c r="H11" s="83"/>
    </row>
    <row r="12" spans="1:8" ht="76.5" x14ac:dyDescent="0.2">
      <c r="A12" s="58"/>
      <c r="B12" s="58" t="s">
        <v>43</v>
      </c>
      <c r="C12" s="58" t="s">
        <v>55</v>
      </c>
      <c r="D12" s="58" t="s">
        <v>62</v>
      </c>
      <c r="E12" s="59" t="s">
        <v>63</v>
      </c>
      <c r="F12" s="58" t="s">
        <v>39</v>
      </c>
      <c r="G12" s="84" t="s">
        <v>434</v>
      </c>
      <c r="H12" s="85" t="s">
        <v>435</v>
      </c>
    </row>
    <row r="13" spans="1:8" ht="25.5" hidden="1" x14ac:dyDescent="0.2">
      <c r="A13" s="62"/>
      <c r="B13" s="62"/>
      <c r="C13" s="62"/>
      <c r="D13" s="62" t="s">
        <v>66</v>
      </c>
      <c r="E13" s="60" t="s">
        <v>67</v>
      </c>
      <c r="F13" s="61"/>
      <c r="G13" s="83"/>
      <c r="H13" s="83"/>
    </row>
    <row r="14" spans="1:8" ht="204" hidden="1" x14ac:dyDescent="0.2">
      <c r="A14" s="58"/>
      <c r="B14" s="58" t="s">
        <v>68</v>
      </c>
      <c r="C14" s="58"/>
      <c r="D14" s="58" t="s">
        <v>69</v>
      </c>
      <c r="E14" s="59" t="s">
        <v>70</v>
      </c>
      <c r="F14" s="58" t="s">
        <v>39</v>
      </c>
      <c r="G14" s="59" t="s">
        <v>436</v>
      </c>
      <c r="H14" s="59" t="s">
        <v>437</v>
      </c>
    </row>
    <row r="15" spans="1:8" ht="178.5" hidden="1" x14ac:dyDescent="0.2">
      <c r="A15" s="58"/>
      <c r="B15" s="58" t="s">
        <v>68</v>
      </c>
      <c r="C15" s="58"/>
      <c r="D15" s="58" t="s">
        <v>75</v>
      </c>
      <c r="E15" s="59" t="s">
        <v>76</v>
      </c>
      <c r="F15" s="58" t="s">
        <v>39</v>
      </c>
      <c r="G15" s="59" t="s">
        <v>438</v>
      </c>
      <c r="H15" s="59" t="s">
        <v>439</v>
      </c>
    </row>
    <row r="16" spans="1:8" ht="126.75" customHeight="1" x14ac:dyDescent="0.2">
      <c r="A16" s="58"/>
      <c r="B16" s="58" t="s">
        <v>68</v>
      </c>
      <c r="C16" s="58" t="s">
        <v>55</v>
      </c>
      <c r="D16" s="58" t="s">
        <v>81</v>
      </c>
      <c r="E16" s="59" t="s">
        <v>440</v>
      </c>
      <c r="F16" s="58" t="s">
        <v>39</v>
      </c>
      <c r="G16" s="59" t="s">
        <v>441</v>
      </c>
      <c r="H16" s="59" t="s">
        <v>442</v>
      </c>
    </row>
    <row r="17" spans="1:8" ht="382.5" hidden="1" x14ac:dyDescent="0.2">
      <c r="A17" s="58"/>
      <c r="B17" s="58" t="s">
        <v>68</v>
      </c>
      <c r="C17" s="58"/>
      <c r="D17" s="58" t="s">
        <v>83</v>
      </c>
      <c r="E17" s="59" t="s">
        <v>84</v>
      </c>
      <c r="F17" s="58" t="s">
        <v>39</v>
      </c>
      <c r="G17" s="59" t="s">
        <v>443</v>
      </c>
      <c r="H17" s="59" t="s">
        <v>444</v>
      </c>
    </row>
    <row r="18" spans="1:8" hidden="1" x14ac:dyDescent="0.2">
      <c r="A18" s="62"/>
      <c r="B18" s="62"/>
      <c r="C18" s="62"/>
      <c r="D18" s="62" t="s">
        <v>88</v>
      </c>
      <c r="E18" s="60" t="s">
        <v>89</v>
      </c>
      <c r="F18" s="61"/>
      <c r="G18" s="62"/>
      <c r="H18" s="62"/>
    </row>
    <row r="19" spans="1:8" ht="97.5" hidden="1" customHeight="1" x14ac:dyDescent="0.2">
      <c r="A19" s="58"/>
      <c r="B19" s="58" t="s">
        <v>43</v>
      </c>
      <c r="C19" s="58"/>
      <c r="D19" s="58" t="s">
        <v>90</v>
      </c>
      <c r="E19" s="59" t="s">
        <v>91</v>
      </c>
      <c r="F19" s="58" t="s">
        <v>39</v>
      </c>
      <c r="G19" s="59" t="s">
        <v>445</v>
      </c>
      <c r="H19" s="59" t="s">
        <v>446</v>
      </c>
    </row>
    <row r="20" spans="1:8" ht="38.25" hidden="1" x14ac:dyDescent="0.2">
      <c r="A20" s="62"/>
      <c r="B20" s="62"/>
      <c r="C20" s="62"/>
      <c r="D20" s="62" t="s">
        <v>95</v>
      </c>
      <c r="E20" s="60" t="s">
        <v>96</v>
      </c>
      <c r="F20" s="61"/>
      <c r="G20" s="62"/>
      <c r="H20" s="62"/>
    </row>
    <row r="21" spans="1:8" ht="76.5" hidden="1" x14ac:dyDescent="0.2">
      <c r="A21" s="58"/>
      <c r="B21" s="58" t="s">
        <v>43</v>
      </c>
      <c r="C21" s="58"/>
      <c r="D21" s="58" t="s">
        <v>97</v>
      </c>
      <c r="E21" s="59" t="s">
        <v>98</v>
      </c>
      <c r="F21" s="58" t="s">
        <v>39</v>
      </c>
      <c r="G21" s="59" t="s">
        <v>447</v>
      </c>
      <c r="H21" s="59" t="s">
        <v>448</v>
      </c>
    </row>
    <row r="22" spans="1:8" hidden="1" x14ac:dyDescent="0.2">
      <c r="A22" s="60"/>
      <c r="B22" s="60"/>
      <c r="C22" s="60"/>
      <c r="D22" s="60">
        <v>1.5</v>
      </c>
      <c r="E22" s="60" t="s">
        <v>102</v>
      </c>
      <c r="F22" s="61"/>
      <c r="G22" s="83"/>
      <c r="H22" s="83"/>
    </row>
    <row r="23" spans="1:8" ht="25.5" hidden="1" x14ac:dyDescent="0.2">
      <c r="A23" s="62"/>
      <c r="B23" s="62"/>
      <c r="C23" s="62"/>
      <c r="D23" s="61" t="s">
        <v>103</v>
      </c>
      <c r="E23" s="60" t="s">
        <v>104</v>
      </c>
      <c r="F23" s="61"/>
      <c r="G23" s="83"/>
      <c r="H23" s="83"/>
    </row>
    <row r="24" spans="1:8" hidden="1" x14ac:dyDescent="0.2">
      <c r="A24" s="62"/>
      <c r="B24" s="62"/>
      <c r="C24" s="62"/>
      <c r="D24" s="62">
        <v>1.6</v>
      </c>
      <c r="E24" s="60" t="s">
        <v>105</v>
      </c>
      <c r="F24" s="61"/>
      <c r="G24" s="83"/>
      <c r="H24" s="83"/>
    </row>
    <row r="25" spans="1:8" hidden="1" x14ac:dyDescent="0.2">
      <c r="A25" s="62"/>
      <c r="B25" s="62"/>
      <c r="C25" s="62"/>
      <c r="D25" s="62" t="s">
        <v>106</v>
      </c>
      <c r="E25" s="60" t="s">
        <v>107</v>
      </c>
      <c r="F25" s="61"/>
      <c r="G25" s="83"/>
      <c r="H25" s="83"/>
    </row>
    <row r="26" spans="1:8" ht="25.5" hidden="1" x14ac:dyDescent="0.2">
      <c r="A26" s="62"/>
      <c r="B26" s="62"/>
      <c r="C26" s="62"/>
      <c r="D26" s="62" t="s">
        <v>108</v>
      </c>
      <c r="E26" s="60" t="s">
        <v>109</v>
      </c>
      <c r="F26" s="61"/>
      <c r="G26" s="83"/>
      <c r="H26" s="83"/>
    </row>
    <row r="27" spans="1:8" hidden="1" x14ac:dyDescent="0.2">
      <c r="A27" s="62"/>
      <c r="B27" s="62"/>
      <c r="C27" s="62"/>
      <c r="D27" s="62" t="s">
        <v>111</v>
      </c>
      <c r="E27" s="60" t="s">
        <v>112</v>
      </c>
      <c r="F27" s="61"/>
      <c r="G27" s="83"/>
      <c r="H27" s="83"/>
    </row>
    <row r="28" spans="1:8" ht="51" hidden="1" x14ac:dyDescent="0.2">
      <c r="A28" s="58"/>
      <c r="B28" s="58" t="s">
        <v>68</v>
      </c>
      <c r="C28" s="58"/>
      <c r="D28" s="58" t="s">
        <v>113</v>
      </c>
      <c r="E28" s="59" t="s">
        <v>114</v>
      </c>
      <c r="F28" s="58" t="s">
        <v>39</v>
      </c>
      <c r="G28" s="59" t="s">
        <v>449</v>
      </c>
      <c r="H28" s="59" t="s">
        <v>450</v>
      </c>
    </row>
    <row r="29" spans="1:8" ht="102" hidden="1" x14ac:dyDescent="0.2">
      <c r="A29" s="58"/>
      <c r="B29" s="58" t="s">
        <v>68</v>
      </c>
      <c r="C29" s="58"/>
      <c r="D29" s="58" t="s">
        <v>118</v>
      </c>
      <c r="E29" s="59" t="s">
        <v>119</v>
      </c>
      <c r="F29" s="58" t="s">
        <v>39</v>
      </c>
      <c r="G29" s="59" t="s">
        <v>451</v>
      </c>
      <c r="H29" s="59" t="s">
        <v>452</v>
      </c>
    </row>
    <row r="30" spans="1:8" ht="51" x14ac:dyDescent="0.2">
      <c r="A30" s="58"/>
      <c r="B30" s="58" t="s">
        <v>68</v>
      </c>
      <c r="C30" s="58" t="s">
        <v>55</v>
      </c>
      <c r="D30" s="58" t="s">
        <v>123</v>
      </c>
      <c r="E30" s="59" t="s">
        <v>124</v>
      </c>
      <c r="F30" s="58" t="s">
        <v>39</v>
      </c>
      <c r="G30" s="59" t="s">
        <v>453</v>
      </c>
      <c r="H30" s="59" t="s">
        <v>454</v>
      </c>
    </row>
    <row r="31" spans="1:8" hidden="1" x14ac:dyDescent="0.2">
      <c r="A31" s="62"/>
      <c r="B31" s="62"/>
      <c r="C31" s="62"/>
      <c r="D31" s="62" t="s">
        <v>126</v>
      </c>
      <c r="E31" s="60" t="s">
        <v>127</v>
      </c>
      <c r="F31" s="61"/>
      <c r="G31" s="83"/>
      <c r="H31" s="83"/>
    </row>
    <row r="32" spans="1:8" ht="27" hidden="1" customHeight="1" x14ac:dyDescent="0.2">
      <c r="A32" s="62"/>
      <c r="B32" s="62"/>
      <c r="C32" s="62"/>
      <c r="D32" s="62" t="s">
        <v>128</v>
      </c>
      <c r="E32" s="60" t="s">
        <v>129</v>
      </c>
      <c r="F32" s="61"/>
      <c r="G32" s="83"/>
      <c r="H32" s="83"/>
    </row>
    <row r="33" spans="1:8" ht="25.5" hidden="1" x14ac:dyDescent="0.2">
      <c r="A33" s="62"/>
      <c r="B33" s="62"/>
      <c r="C33" s="62"/>
      <c r="D33" s="62">
        <v>1.7</v>
      </c>
      <c r="E33" s="60" t="s">
        <v>130</v>
      </c>
      <c r="F33" s="61"/>
      <c r="G33" s="83"/>
      <c r="H33" s="83"/>
    </row>
    <row r="34" spans="1:8" ht="40.5" hidden="1" customHeight="1" x14ac:dyDescent="0.2">
      <c r="A34" s="62"/>
      <c r="B34" s="62"/>
      <c r="C34" s="62"/>
      <c r="D34" s="62" t="s">
        <v>131</v>
      </c>
      <c r="E34" s="60" t="s">
        <v>132</v>
      </c>
      <c r="F34" s="61"/>
      <c r="G34" s="83"/>
      <c r="H34" s="83"/>
    </row>
    <row r="35" spans="1:8" ht="25.5" hidden="1" x14ac:dyDescent="0.2">
      <c r="A35" s="62"/>
      <c r="B35" s="62"/>
      <c r="C35" s="62"/>
      <c r="D35" s="62" t="s">
        <v>134</v>
      </c>
      <c r="E35" s="60" t="s">
        <v>135</v>
      </c>
      <c r="F35" s="61"/>
      <c r="G35" s="83"/>
      <c r="H35" s="83"/>
    </row>
    <row r="36" spans="1:8" ht="23.1" hidden="1" customHeight="1" x14ac:dyDescent="0.2">
      <c r="A36" s="62"/>
      <c r="B36" s="62"/>
      <c r="C36" s="62"/>
      <c r="D36" s="62">
        <v>1.8</v>
      </c>
      <c r="E36" s="60" t="s">
        <v>136</v>
      </c>
      <c r="F36" s="61"/>
      <c r="G36" s="83"/>
      <c r="H36" s="83"/>
    </row>
    <row r="37" spans="1:8" ht="25.5" hidden="1" x14ac:dyDescent="0.2">
      <c r="A37" s="62"/>
      <c r="B37" s="62"/>
      <c r="C37" s="62"/>
      <c r="D37" s="62" t="s">
        <v>137</v>
      </c>
      <c r="E37" s="60" t="s">
        <v>138</v>
      </c>
      <c r="F37" s="61"/>
      <c r="G37" s="83"/>
      <c r="H37" s="83"/>
    </row>
    <row r="38" spans="1:8" hidden="1" x14ac:dyDescent="0.2">
      <c r="A38" s="62"/>
      <c r="B38" s="62"/>
      <c r="C38" s="62"/>
      <c r="D38" s="62" t="s">
        <v>140</v>
      </c>
      <c r="E38" s="60" t="s">
        <v>141</v>
      </c>
      <c r="F38" s="61"/>
      <c r="G38" s="83"/>
      <c r="H38" s="83"/>
    </row>
    <row r="39" spans="1:8" ht="76.5" hidden="1" x14ac:dyDescent="0.2">
      <c r="A39" s="62"/>
      <c r="B39" s="62"/>
      <c r="C39" s="62"/>
      <c r="D39" s="62" t="s">
        <v>142</v>
      </c>
      <c r="E39" s="60" t="s">
        <v>143</v>
      </c>
      <c r="F39" s="61"/>
      <c r="G39" s="83"/>
      <c r="H39" s="83"/>
    </row>
    <row r="40" spans="1:8" ht="38.25" hidden="1" x14ac:dyDescent="0.2">
      <c r="A40" s="62"/>
      <c r="B40" s="62"/>
      <c r="C40" s="62"/>
      <c r="D40" s="62" t="s">
        <v>144</v>
      </c>
      <c r="E40" s="60" t="s">
        <v>145</v>
      </c>
      <c r="F40" s="61"/>
      <c r="G40" s="83"/>
      <c r="H40" s="83"/>
    </row>
    <row r="41" spans="1:8" hidden="1" x14ac:dyDescent="0.2">
      <c r="A41" s="62"/>
      <c r="B41" s="62"/>
      <c r="C41" s="62"/>
      <c r="D41" s="62">
        <v>2</v>
      </c>
      <c r="E41" s="60" t="s">
        <v>146</v>
      </c>
      <c r="F41" s="61"/>
      <c r="G41" s="83"/>
      <c r="H41" s="83"/>
    </row>
    <row r="42" spans="1:8" hidden="1" x14ac:dyDescent="0.2">
      <c r="A42" s="62"/>
      <c r="B42" s="62"/>
      <c r="C42" s="62"/>
      <c r="D42" s="62">
        <v>2.1</v>
      </c>
      <c r="E42" s="60" t="s">
        <v>147</v>
      </c>
      <c r="F42" s="61"/>
      <c r="G42" s="83"/>
      <c r="H42" s="83"/>
    </row>
    <row r="43" spans="1:8" ht="38.25" hidden="1" x14ac:dyDescent="0.2">
      <c r="A43" s="62"/>
      <c r="B43" s="62"/>
      <c r="C43" s="62"/>
      <c r="D43" s="62" t="s">
        <v>148</v>
      </c>
      <c r="E43" s="60" t="s">
        <v>149</v>
      </c>
      <c r="F43" s="61"/>
      <c r="G43" s="83"/>
      <c r="H43" s="83"/>
    </row>
    <row r="44" spans="1:8" hidden="1" x14ac:dyDescent="0.2">
      <c r="A44" s="62"/>
      <c r="B44" s="62"/>
      <c r="C44" s="62"/>
      <c r="D44" s="62">
        <v>2.2000000000000002</v>
      </c>
      <c r="E44" s="60" t="s">
        <v>151</v>
      </c>
      <c r="F44" s="61"/>
      <c r="G44" s="83"/>
      <c r="H44" s="83"/>
    </row>
    <row r="45" spans="1:8" ht="25.5" hidden="1" x14ac:dyDescent="0.2">
      <c r="A45" s="62"/>
      <c r="B45" s="62"/>
      <c r="C45" s="62"/>
      <c r="D45" s="62" t="s">
        <v>152</v>
      </c>
      <c r="E45" s="60" t="s">
        <v>153</v>
      </c>
      <c r="F45" s="61"/>
      <c r="G45" s="83"/>
      <c r="H45" s="83"/>
    </row>
    <row r="46" spans="1:8" hidden="1" x14ac:dyDescent="0.2">
      <c r="A46" s="62"/>
      <c r="B46" s="62"/>
      <c r="C46" s="62"/>
      <c r="D46" s="62">
        <v>3</v>
      </c>
      <c r="E46" s="60" t="s">
        <v>154</v>
      </c>
      <c r="F46" s="61"/>
      <c r="G46" s="83"/>
      <c r="H46" s="83"/>
    </row>
    <row r="47" spans="1:8" hidden="1" x14ac:dyDescent="0.2">
      <c r="A47" s="62"/>
      <c r="B47" s="62"/>
      <c r="C47" s="62"/>
      <c r="D47" s="62">
        <v>3.1</v>
      </c>
      <c r="E47" s="60" t="s">
        <v>155</v>
      </c>
      <c r="F47" s="61"/>
      <c r="G47" s="83"/>
      <c r="H47" s="83"/>
    </row>
    <row r="48" spans="1:8" ht="13.5" hidden="1" customHeight="1" x14ac:dyDescent="0.2">
      <c r="A48" s="62"/>
      <c r="B48" s="62"/>
      <c r="C48" s="62"/>
      <c r="D48" s="62" t="s">
        <v>156</v>
      </c>
      <c r="E48" s="60" t="s">
        <v>157</v>
      </c>
      <c r="F48" s="61"/>
      <c r="G48" s="83"/>
      <c r="H48" s="83"/>
    </row>
    <row r="49" spans="1:8" hidden="1" x14ac:dyDescent="0.2">
      <c r="A49" s="62"/>
      <c r="B49" s="62"/>
      <c r="C49" s="62"/>
      <c r="D49" s="62">
        <v>3.2</v>
      </c>
      <c r="E49" s="60" t="s">
        <v>158</v>
      </c>
      <c r="F49" s="61"/>
      <c r="G49" s="83"/>
      <c r="H49" s="83"/>
    </row>
    <row r="50" spans="1:8" ht="25.5" hidden="1" x14ac:dyDescent="0.2">
      <c r="A50" s="62"/>
      <c r="B50" s="62"/>
      <c r="C50" s="62"/>
      <c r="D50" s="62" t="s">
        <v>159</v>
      </c>
      <c r="E50" s="60" t="s">
        <v>160</v>
      </c>
      <c r="F50" s="61"/>
      <c r="G50" s="83"/>
      <c r="H50" s="83"/>
    </row>
    <row r="51" spans="1:8" hidden="1" x14ac:dyDescent="0.2">
      <c r="A51" s="62"/>
      <c r="B51" s="62"/>
      <c r="C51" s="62"/>
      <c r="D51" s="62">
        <v>3.3</v>
      </c>
      <c r="E51" s="60" t="s">
        <v>455</v>
      </c>
      <c r="F51" s="61"/>
      <c r="G51" s="83"/>
      <c r="H51" s="83"/>
    </row>
    <row r="52" spans="1:8" ht="38.25" hidden="1" x14ac:dyDescent="0.2">
      <c r="A52" s="62"/>
      <c r="B52" s="62"/>
      <c r="C52" s="62"/>
      <c r="D52" s="62" t="s">
        <v>161</v>
      </c>
      <c r="E52" s="60" t="s">
        <v>162</v>
      </c>
      <c r="F52" s="61"/>
      <c r="G52" s="83"/>
      <c r="H52" s="83"/>
    </row>
    <row r="53" spans="1:8" ht="38.25" hidden="1" x14ac:dyDescent="0.2">
      <c r="A53" s="62"/>
      <c r="B53" s="62"/>
      <c r="C53" s="62"/>
      <c r="D53" s="62" t="s">
        <v>163</v>
      </c>
      <c r="E53" s="60" t="s">
        <v>164</v>
      </c>
      <c r="F53" s="61"/>
      <c r="G53" s="83"/>
      <c r="H53" s="83"/>
    </row>
    <row r="54" spans="1:8" hidden="1" x14ac:dyDescent="0.2">
      <c r="A54" s="62"/>
      <c r="B54" s="62"/>
      <c r="C54" s="62"/>
      <c r="D54" s="62">
        <v>4</v>
      </c>
      <c r="E54" s="60" t="s">
        <v>165</v>
      </c>
      <c r="F54" s="61"/>
      <c r="G54" s="83"/>
      <c r="H54" s="83"/>
    </row>
    <row r="55" spans="1:8" ht="23.1" hidden="1" customHeight="1" x14ac:dyDescent="0.2">
      <c r="A55" s="62"/>
      <c r="B55" s="62"/>
      <c r="C55" s="62"/>
      <c r="D55" s="62">
        <v>4.0999999999999996</v>
      </c>
      <c r="E55" s="60" t="s">
        <v>456</v>
      </c>
      <c r="F55" s="61"/>
      <c r="G55" s="83"/>
      <c r="H55" s="83"/>
    </row>
    <row r="56" spans="1:8" ht="25.5" hidden="1" x14ac:dyDescent="0.2">
      <c r="A56" s="62"/>
      <c r="B56" s="62"/>
      <c r="C56" s="62"/>
      <c r="D56" s="62" t="s">
        <v>166</v>
      </c>
      <c r="E56" s="60" t="s">
        <v>167</v>
      </c>
      <c r="F56" s="61"/>
      <c r="G56" s="83"/>
      <c r="H56" s="83"/>
    </row>
    <row r="57" spans="1:8" ht="38.25" hidden="1" x14ac:dyDescent="0.2">
      <c r="A57" s="62"/>
      <c r="B57" s="62"/>
      <c r="C57" s="62"/>
      <c r="D57" s="62" t="s">
        <v>168</v>
      </c>
      <c r="E57" s="60" t="s">
        <v>169</v>
      </c>
      <c r="F57" s="61"/>
      <c r="G57" s="83"/>
      <c r="H57" s="83"/>
    </row>
    <row r="58" spans="1:8" ht="25.5" hidden="1" x14ac:dyDescent="0.2">
      <c r="A58" s="62"/>
      <c r="B58" s="62"/>
      <c r="C58" s="62"/>
      <c r="D58" s="62" t="s">
        <v>170</v>
      </c>
      <c r="E58" s="60" t="s">
        <v>171</v>
      </c>
      <c r="F58" s="61"/>
      <c r="G58" s="83"/>
      <c r="H58" s="83"/>
    </row>
    <row r="59" spans="1:8" ht="38.25" hidden="1" x14ac:dyDescent="0.2">
      <c r="A59" s="62"/>
      <c r="B59" s="62"/>
      <c r="C59" s="62"/>
      <c r="D59" s="62" t="s">
        <v>172</v>
      </c>
      <c r="E59" s="60" t="s">
        <v>173</v>
      </c>
      <c r="F59" s="61"/>
      <c r="G59" s="83"/>
      <c r="H59" s="83"/>
    </row>
    <row r="60" spans="1:8" hidden="1" x14ac:dyDescent="0.2">
      <c r="A60" s="62"/>
      <c r="B60" s="62"/>
      <c r="C60" s="62"/>
      <c r="D60" s="62">
        <v>4.2</v>
      </c>
      <c r="E60" s="60" t="s">
        <v>174</v>
      </c>
      <c r="F60" s="61"/>
      <c r="G60" s="83"/>
      <c r="H60" s="83"/>
    </row>
    <row r="61" spans="1:8" ht="38.25" hidden="1" x14ac:dyDescent="0.2">
      <c r="A61" s="62"/>
      <c r="B61" s="62"/>
      <c r="C61" s="62"/>
      <c r="D61" s="62" t="s">
        <v>175</v>
      </c>
      <c r="E61" s="60" t="s">
        <v>176</v>
      </c>
      <c r="F61" s="61"/>
      <c r="G61" s="83"/>
      <c r="H61" s="83"/>
    </row>
    <row r="62" spans="1:8" ht="38.25" hidden="1" x14ac:dyDescent="0.2">
      <c r="A62" s="62"/>
      <c r="B62" s="62"/>
      <c r="C62" s="62"/>
      <c r="D62" s="62" t="s">
        <v>177</v>
      </c>
      <c r="E62" s="60" t="s">
        <v>178</v>
      </c>
      <c r="F62" s="61"/>
      <c r="G62" s="83"/>
      <c r="H62" s="83"/>
    </row>
    <row r="63" spans="1:8" ht="27" hidden="1" customHeight="1" x14ac:dyDescent="0.2">
      <c r="A63" s="62"/>
      <c r="B63" s="62"/>
      <c r="C63" s="62"/>
      <c r="D63" s="62" t="s">
        <v>179</v>
      </c>
      <c r="E63" s="60" t="s">
        <v>180</v>
      </c>
      <c r="F63" s="61"/>
      <c r="G63" s="83"/>
      <c r="H63" s="83"/>
    </row>
    <row r="64" spans="1:8" ht="25.5" hidden="1" x14ac:dyDescent="0.2">
      <c r="A64" s="62"/>
      <c r="B64" s="62"/>
      <c r="C64" s="62"/>
      <c r="D64" s="62" t="s">
        <v>181</v>
      </c>
      <c r="E64" s="60" t="s">
        <v>182</v>
      </c>
      <c r="F64" s="61"/>
      <c r="G64" s="83"/>
      <c r="H64" s="83"/>
    </row>
    <row r="65" spans="1:8" hidden="1" x14ac:dyDescent="0.2">
      <c r="A65" s="62"/>
      <c r="B65" s="62"/>
      <c r="C65" s="62"/>
      <c r="D65" s="62">
        <v>4.3</v>
      </c>
      <c r="E65" s="60" t="s">
        <v>183</v>
      </c>
      <c r="F65" s="61"/>
      <c r="G65" s="83"/>
      <c r="H65" s="83"/>
    </row>
    <row r="66" spans="1:8" ht="34.5" hidden="1" customHeight="1" x14ac:dyDescent="0.2">
      <c r="A66" s="62"/>
      <c r="B66" s="62"/>
      <c r="C66" s="62"/>
      <c r="D66" s="62" t="s">
        <v>184</v>
      </c>
      <c r="E66" s="60" t="s">
        <v>185</v>
      </c>
      <c r="F66" s="61"/>
      <c r="G66" s="83"/>
      <c r="H66" s="83"/>
    </row>
    <row r="67" spans="1:8" hidden="1" x14ac:dyDescent="0.2">
      <c r="A67" s="62"/>
      <c r="B67" s="62"/>
      <c r="C67" s="62"/>
      <c r="D67" s="62">
        <v>5</v>
      </c>
      <c r="E67" s="60" t="s">
        <v>187</v>
      </c>
      <c r="F67" s="61"/>
      <c r="G67" s="83"/>
      <c r="H67" s="83"/>
    </row>
    <row r="68" spans="1:8" hidden="1" x14ac:dyDescent="0.2">
      <c r="A68" s="62"/>
      <c r="B68" s="62"/>
      <c r="C68" s="62"/>
      <c r="D68" s="62">
        <v>5.0999999999999996</v>
      </c>
      <c r="E68" s="60" t="s">
        <v>188</v>
      </c>
      <c r="F68" s="61"/>
      <c r="G68" s="83"/>
      <c r="H68" s="83"/>
    </row>
    <row r="69" spans="1:8" ht="27" hidden="1" customHeight="1" x14ac:dyDescent="0.2">
      <c r="A69" s="62"/>
      <c r="B69" s="62"/>
      <c r="C69" s="62"/>
      <c r="D69" s="62" t="s">
        <v>189</v>
      </c>
      <c r="E69" s="60" t="s">
        <v>190</v>
      </c>
      <c r="F69" s="61"/>
      <c r="G69" s="83"/>
      <c r="H69" s="83"/>
    </row>
    <row r="70" spans="1:8" ht="25.5" hidden="1" x14ac:dyDescent="0.2">
      <c r="A70" s="62"/>
      <c r="B70" s="62"/>
      <c r="C70" s="62"/>
      <c r="D70" s="62" t="s">
        <v>191</v>
      </c>
      <c r="E70" s="60" t="s">
        <v>192</v>
      </c>
      <c r="F70" s="61"/>
      <c r="G70" s="83"/>
      <c r="H70" s="83"/>
    </row>
    <row r="71" spans="1:8" ht="23.1" hidden="1" customHeight="1" x14ac:dyDescent="0.2">
      <c r="A71" s="62"/>
      <c r="B71" s="62"/>
      <c r="C71" s="62"/>
      <c r="D71" s="62">
        <v>5.2</v>
      </c>
      <c r="E71" s="60" t="s">
        <v>193</v>
      </c>
      <c r="F71" s="61"/>
      <c r="G71" s="83"/>
      <c r="H71" s="83"/>
    </row>
    <row r="72" spans="1:8" ht="25.5" hidden="1" x14ac:dyDescent="0.2">
      <c r="A72" s="62"/>
      <c r="B72" s="62"/>
      <c r="C72" s="62"/>
      <c r="D72" s="62" t="s">
        <v>194</v>
      </c>
      <c r="E72" s="60" t="s">
        <v>195</v>
      </c>
      <c r="F72" s="61"/>
      <c r="G72" s="83"/>
      <c r="H72" s="83"/>
    </row>
    <row r="73" spans="1:8" ht="13.5" hidden="1" customHeight="1" x14ac:dyDescent="0.2">
      <c r="A73" s="62"/>
      <c r="B73" s="62"/>
      <c r="C73" s="62"/>
      <c r="D73" s="62">
        <v>5.3</v>
      </c>
      <c r="E73" s="60" t="s">
        <v>196</v>
      </c>
      <c r="F73" s="61"/>
      <c r="G73" s="83"/>
      <c r="H73" s="83"/>
    </row>
    <row r="74" spans="1:8" ht="25.5" hidden="1" x14ac:dyDescent="0.2">
      <c r="A74" s="62"/>
      <c r="B74" s="62"/>
      <c r="C74" s="62"/>
      <c r="D74" s="62" t="s">
        <v>197</v>
      </c>
      <c r="E74" s="60" t="s">
        <v>198</v>
      </c>
      <c r="F74" s="61"/>
      <c r="G74" s="83"/>
      <c r="H74" s="83"/>
    </row>
    <row r="75" spans="1:8" ht="23.1" hidden="1" customHeight="1" x14ac:dyDescent="0.2">
      <c r="A75" s="62"/>
      <c r="B75" s="62"/>
      <c r="C75" s="62"/>
      <c r="D75" s="62">
        <v>6</v>
      </c>
      <c r="E75" s="60" t="s">
        <v>199</v>
      </c>
      <c r="F75" s="61"/>
      <c r="G75" s="83"/>
      <c r="H75" s="83"/>
    </row>
    <row r="76" spans="1:8" hidden="1" x14ac:dyDescent="0.2">
      <c r="A76" s="62"/>
      <c r="B76" s="62"/>
      <c r="C76" s="62"/>
      <c r="D76" s="62">
        <v>6.1</v>
      </c>
      <c r="E76" s="60" t="s">
        <v>200</v>
      </c>
      <c r="F76" s="61"/>
      <c r="G76" s="83"/>
      <c r="H76" s="83"/>
    </row>
    <row r="77" spans="1:8" ht="38.25" hidden="1" x14ac:dyDescent="0.2">
      <c r="A77" s="62"/>
      <c r="B77" s="62"/>
      <c r="C77" s="62"/>
      <c r="D77" s="62" t="s">
        <v>201</v>
      </c>
      <c r="E77" s="60" t="s">
        <v>202</v>
      </c>
      <c r="F77" s="61"/>
      <c r="G77" s="83"/>
      <c r="H77" s="83"/>
    </row>
    <row r="78" spans="1:8" ht="23.1" hidden="1" customHeight="1" x14ac:dyDescent="0.2">
      <c r="A78" s="62"/>
      <c r="B78" s="62"/>
      <c r="C78" s="62"/>
      <c r="D78" s="62">
        <v>6.2</v>
      </c>
      <c r="E78" s="60" t="s">
        <v>457</v>
      </c>
      <c r="F78" s="61"/>
      <c r="G78" s="83"/>
      <c r="H78" s="83"/>
    </row>
    <row r="79" spans="1:8" ht="38.25" hidden="1" x14ac:dyDescent="0.2">
      <c r="A79" s="62"/>
      <c r="B79" s="62"/>
      <c r="C79" s="62"/>
      <c r="D79" s="62" t="s">
        <v>203</v>
      </c>
      <c r="E79" s="60" t="s">
        <v>204</v>
      </c>
      <c r="F79" s="61"/>
      <c r="G79" s="83"/>
      <c r="H79" s="83"/>
    </row>
    <row r="80" spans="1:8" ht="27" hidden="1" customHeight="1" x14ac:dyDescent="0.2">
      <c r="A80" s="62"/>
      <c r="B80" s="62"/>
      <c r="C80" s="62"/>
      <c r="D80" s="62" t="s">
        <v>205</v>
      </c>
      <c r="E80" s="60" t="s">
        <v>206</v>
      </c>
      <c r="F80" s="61"/>
      <c r="G80" s="83"/>
      <c r="H80" s="83"/>
    </row>
    <row r="81" spans="1:8" hidden="1" x14ac:dyDescent="0.2">
      <c r="A81" s="62"/>
      <c r="B81" s="62"/>
      <c r="C81" s="62"/>
      <c r="D81" s="62">
        <v>6.3</v>
      </c>
      <c r="E81" s="60" t="s">
        <v>207</v>
      </c>
      <c r="F81" s="61"/>
      <c r="G81" s="83"/>
      <c r="H81" s="83"/>
    </row>
    <row r="82" spans="1:8" ht="25.5" hidden="1" x14ac:dyDescent="0.2">
      <c r="A82" s="62"/>
      <c r="B82" s="62"/>
      <c r="C82" s="62"/>
      <c r="D82" s="62" t="s">
        <v>208</v>
      </c>
      <c r="E82" s="60" t="s">
        <v>209</v>
      </c>
      <c r="F82" s="61"/>
      <c r="G82" s="83"/>
      <c r="H82" s="83"/>
    </row>
    <row r="83" spans="1:8" hidden="1" x14ac:dyDescent="0.2">
      <c r="A83" s="62"/>
      <c r="B83" s="62"/>
      <c r="C83" s="62"/>
      <c r="D83" s="62">
        <v>6.4</v>
      </c>
      <c r="E83" s="60" t="s">
        <v>210</v>
      </c>
      <c r="F83" s="61"/>
      <c r="G83" s="83"/>
      <c r="H83" s="83"/>
    </row>
    <row r="84" spans="1:8" ht="27" hidden="1" customHeight="1" x14ac:dyDescent="0.2">
      <c r="A84" s="62"/>
      <c r="B84" s="62"/>
      <c r="C84" s="62"/>
      <c r="D84" s="62" t="s">
        <v>211</v>
      </c>
      <c r="E84" s="60" t="s">
        <v>212</v>
      </c>
      <c r="F84" s="61"/>
      <c r="G84" s="83"/>
      <c r="H84" s="83"/>
    </row>
    <row r="85" spans="1:8" hidden="1" x14ac:dyDescent="0.2">
      <c r="A85" s="62"/>
      <c r="B85" s="62"/>
      <c r="C85" s="62"/>
      <c r="D85" s="62">
        <v>7</v>
      </c>
      <c r="E85" s="60" t="s">
        <v>213</v>
      </c>
      <c r="F85" s="61"/>
      <c r="G85" s="83"/>
      <c r="H85" s="83"/>
    </row>
    <row r="86" spans="1:8" hidden="1" x14ac:dyDescent="0.2">
      <c r="A86" s="62"/>
      <c r="B86" s="62"/>
      <c r="C86" s="62"/>
      <c r="D86" s="62">
        <v>7.1</v>
      </c>
      <c r="E86" s="60" t="s">
        <v>458</v>
      </c>
      <c r="F86" s="61"/>
      <c r="G86" s="83"/>
      <c r="H86" s="83"/>
    </row>
    <row r="87" spans="1:8" ht="38.25" hidden="1" x14ac:dyDescent="0.2">
      <c r="A87" s="62"/>
      <c r="B87" s="62"/>
      <c r="C87" s="62"/>
      <c r="D87" s="62" t="s">
        <v>214</v>
      </c>
      <c r="E87" s="60" t="s">
        <v>215</v>
      </c>
      <c r="F87" s="61"/>
      <c r="G87" s="83"/>
      <c r="H87" s="83"/>
    </row>
    <row r="88" spans="1:8" hidden="1" x14ac:dyDescent="0.2">
      <c r="A88" s="62"/>
      <c r="B88" s="62"/>
      <c r="C88" s="62"/>
      <c r="D88" s="62">
        <v>8</v>
      </c>
      <c r="E88" s="60" t="s">
        <v>216</v>
      </c>
      <c r="F88" s="61"/>
      <c r="G88" s="83"/>
      <c r="H88" s="83"/>
    </row>
    <row r="89" spans="1:8" ht="23.1" hidden="1" customHeight="1" x14ac:dyDescent="0.2">
      <c r="A89" s="62"/>
      <c r="B89" s="62"/>
      <c r="C89" s="62"/>
      <c r="D89" s="62">
        <v>8.1</v>
      </c>
      <c r="E89" s="60" t="s">
        <v>217</v>
      </c>
      <c r="F89" s="61"/>
      <c r="G89" s="83"/>
      <c r="H89" s="83"/>
    </row>
    <row r="90" spans="1:8" s="68" customFormat="1" ht="38.25" hidden="1" x14ac:dyDescent="0.2">
      <c r="A90" s="58"/>
      <c r="B90" s="58"/>
      <c r="C90" s="58"/>
      <c r="D90" s="58" t="s">
        <v>218</v>
      </c>
      <c r="E90" s="59" t="s">
        <v>219</v>
      </c>
      <c r="F90" s="58" t="s">
        <v>54</v>
      </c>
      <c r="G90" s="59" t="s">
        <v>620</v>
      </c>
      <c r="H90" s="59" t="s">
        <v>621</v>
      </c>
    </row>
    <row r="91" spans="1:8" ht="23.1" hidden="1" customHeight="1" x14ac:dyDescent="0.2">
      <c r="A91" s="62"/>
      <c r="B91" s="62"/>
      <c r="C91" s="62"/>
      <c r="D91" s="62">
        <v>9</v>
      </c>
      <c r="E91" s="60" t="s">
        <v>220</v>
      </c>
      <c r="F91" s="61"/>
      <c r="G91" s="83"/>
      <c r="H91" s="83"/>
    </row>
    <row r="92" spans="1:8" ht="25.5" hidden="1" x14ac:dyDescent="0.2">
      <c r="A92" s="62"/>
      <c r="B92" s="62"/>
      <c r="C92" s="62"/>
      <c r="D92" s="62">
        <v>9.1</v>
      </c>
      <c r="E92" s="60" t="s">
        <v>221</v>
      </c>
      <c r="F92" s="61"/>
      <c r="G92" s="83"/>
      <c r="H92" s="83"/>
    </row>
    <row r="93" spans="1:8" ht="63.75" hidden="1" x14ac:dyDescent="0.2">
      <c r="A93" s="62"/>
      <c r="B93" s="62"/>
      <c r="C93" s="62"/>
      <c r="D93" s="62" t="s">
        <v>222</v>
      </c>
      <c r="E93" s="60" t="s">
        <v>223</v>
      </c>
      <c r="F93" s="61"/>
      <c r="G93" s="83"/>
      <c r="H93" s="83"/>
    </row>
    <row r="94" spans="1:8" ht="51" hidden="1" x14ac:dyDescent="0.2">
      <c r="A94" s="58"/>
      <c r="B94" s="58" t="s">
        <v>224</v>
      </c>
      <c r="C94" s="58"/>
      <c r="D94" s="58" t="s">
        <v>225</v>
      </c>
      <c r="E94" s="59" t="s">
        <v>226</v>
      </c>
      <c r="F94" s="58" t="s">
        <v>39</v>
      </c>
      <c r="G94" s="59" t="s">
        <v>459</v>
      </c>
      <c r="H94" s="59" t="s">
        <v>460</v>
      </c>
    </row>
    <row r="95" spans="1:8" ht="76.5" hidden="1" x14ac:dyDescent="0.2">
      <c r="A95" s="58"/>
      <c r="B95" s="58" t="s">
        <v>224</v>
      </c>
      <c r="C95" s="58"/>
      <c r="D95" s="58" t="s">
        <v>228</v>
      </c>
      <c r="E95" s="59" t="s">
        <v>229</v>
      </c>
      <c r="F95" s="58" t="s">
        <v>39</v>
      </c>
      <c r="G95" s="59" t="s">
        <v>461</v>
      </c>
      <c r="H95" s="59" t="s">
        <v>462</v>
      </c>
    </row>
    <row r="96" spans="1:8" ht="63.75" hidden="1" x14ac:dyDescent="0.2">
      <c r="A96" s="62"/>
      <c r="B96" s="62"/>
      <c r="C96" s="62"/>
      <c r="D96" s="62" t="s">
        <v>230</v>
      </c>
      <c r="E96" s="60" t="s">
        <v>231</v>
      </c>
      <c r="F96" s="61"/>
      <c r="G96" s="83"/>
      <c r="H96" s="83"/>
    </row>
    <row r="97" spans="1:8" ht="63.75" hidden="1" x14ac:dyDescent="0.2">
      <c r="A97" s="58"/>
      <c r="B97" s="58" t="s">
        <v>43</v>
      </c>
      <c r="C97" s="58"/>
      <c r="D97" s="58" t="s">
        <v>232</v>
      </c>
      <c r="E97" s="59" t="s">
        <v>233</v>
      </c>
      <c r="F97" s="58" t="s">
        <v>39</v>
      </c>
      <c r="G97" s="59" t="s">
        <v>463</v>
      </c>
      <c r="H97" s="59" t="s">
        <v>464</v>
      </c>
    </row>
    <row r="98" spans="1:8" ht="89.25" hidden="1" x14ac:dyDescent="0.2">
      <c r="A98" s="58"/>
      <c r="B98" s="58" t="s">
        <v>43</v>
      </c>
      <c r="C98" s="58"/>
      <c r="D98" s="58" t="s">
        <v>234</v>
      </c>
      <c r="E98" s="59" t="s">
        <v>235</v>
      </c>
      <c r="F98" s="58" t="s">
        <v>39</v>
      </c>
      <c r="G98" s="59" t="s">
        <v>465</v>
      </c>
      <c r="H98" s="59" t="s">
        <v>466</v>
      </c>
    </row>
    <row r="99" spans="1:8" ht="38.25" hidden="1" x14ac:dyDescent="0.2">
      <c r="A99" s="62"/>
      <c r="B99" s="62"/>
      <c r="C99" s="62"/>
      <c r="D99" s="62" t="s">
        <v>236</v>
      </c>
      <c r="E99" s="60" t="s">
        <v>237</v>
      </c>
      <c r="F99" s="61"/>
      <c r="G99" s="83"/>
      <c r="H99" s="83"/>
    </row>
    <row r="100" spans="1:8" ht="38.25" hidden="1" x14ac:dyDescent="0.2">
      <c r="A100" s="58"/>
      <c r="B100" s="58" t="s">
        <v>43</v>
      </c>
      <c r="C100" s="58"/>
      <c r="D100" s="58" t="s">
        <v>238</v>
      </c>
      <c r="E100" s="59" t="s">
        <v>239</v>
      </c>
      <c r="F100" s="58" t="s">
        <v>39</v>
      </c>
      <c r="G100" s="59" t="s">
        <v>467</v>
      </c>
      <c r="H100" s="59" t="s">
        <v>468</v>
      </c>
    </row>
    <row r="101" spans="1:8" ht="38.25" hidden="1" x14ac:dyDescent="0.2">
      <c r="A101" s="58"/>
      <c r="B101" s="58" t="s">
        <v>43</v>
      </c>
      <c r="C101" s="58"/>
      <c r="D101" s="58" t="s">
        <v>240</v>
      </c>
      <c r="E101" s="59" t="s">
        <v>241</v>
      </c>
      <c r="F101" s="58" t="s">
        <v>39</v>
      </c>
      <c r="G101" s="59" t="s">
        <v>469</v>
      </c>
      <c r="H101" s="59" t="s">
        <v>470</v>
      </c>
    </row>
    <row r="102" spans="1:8" ht="51" hidden="1" x14ac:dyDescent="0.2">
      <c r="A102" s="58"/>
      <c r="B102" s="58" t="s">
        <v>43</v>
      </c>
      <c r="C102" s="58"/>
      <c r="D102" s="58" t="s">
        <v>245</v>
      </c>
      <c r="E102" s="59" t="s">
        <v>246</v>
      </c>
      <c r="F102" s="58" t="s">
        <v>39</v>
      </c>
      <c r="G102" s="59" t="s">
        <v>471</v>
      </c>
      <c r="H102" s="59" t="s">
        <v>472</v>
      </c>
    </row>
    <row r="103" spans="1:8" ht="63.75" hidden="1" x14ac:dyDescent="0.2">
      <c r="A103" s="58"/>
      <c r="B103" s="58" t="s">
        <v>43</v>
      </c>
      <c r="C103" s="58"/>
      <c r="D103" s="58" t="s">
        <v>247</v>
      </c>
      <c r="E103" s="59" t="s">
        <v>248</v>
      </c>
      <c r="F103" s="58" t="s">
        <v>39</v>
      </c>
      <c r="G103" s="59" t="s">
        <v>473</v>
      </c>
      <c r="H103" s="59" t="s">
        <v>474</v>
      </c>
    </row>
    <row r="104" spans="1:8" hidden="1" x14ac:dyDescent="0.2">
      <c r="A104" s="62"/>
      <c r="B104" s="62"/>
      <c r="C104" s="62"/>
      <c r="D104" s="62">
        <v>9.1999999999999993</v>
      </c>
      <c r="E104" s="60" t="s">
        <v>252</v>
      </c>
      <c r="F104" s="61"/>
      <c r="G104" s="83"/>
      <c r="H104" s="83"/>
    </row>
    <row r="105" spans="1:8" ht="25.5" hidden="1" x14ac:dyDescent="0.2">
      <c r="A105" s="62"/>
      <c r="B105" s="62"/>
      <c r="C105" s="62"/>
      <c r="D105" s="62" t="s">
        <v>253</v>
      </c>
      <c r="E105" s="60" t="s">
        <v>254</v>
      </c>
      <c r="F105" s="61"/>
      <c r="G105" s="83"/>
      <c r="H105" s="83"/>
    </row>
    <row r="106" spans="1:8" ht="76.5" x14ac:dyDescent="0.2">
      <c r="A106" s="58"/>
      <c r="B106" s="58" t="s">
        <v>43</v>
      </c>
      <c r="C106" s="58" t="s">
        <v>55</v>
      </c>
      <c r="D106" s="58" t="s">
        <v>255</v>
      </c>
      <c r="E106" s="102" t="s">
        <v>256</v>
      </c>
      <c r="F106" s="58" t="s">
        <v>39</v>
      </c>
      <c r="G106" s="59" t="s">
        <v>475</v>
      </c>
      <c r="H106" s="59" t="s">
        <v>476</v>
      </c>
    </row>
    <row r="107" spans="1:8" ht="38.25" hidden="1" x14ac:dyDescent="0.2">
      <c r="A107" s="58"/>
      <c r="B107" s="58" t="s">
        <v>43</v>
      </c>
      <c r="C107" s="58"/>
      <c r="D107" s="58" t="s">
        <v>257</v>
      </c>
      <c r="E107" s="59" t="s">
        <v>258</v>
      </c>
      <c r="F107" s="58" t="s">
        <v>39</v>
      </c>
      <c r="G107" s="59"/>
      <c r="H107" s="59" t="s">
        <v>477</v>
      </c>
    </row>
    <row r="108" spans="1:8" ht="65.25" hidden="1" customHeight="1" x14ac:dyDescent="0.2">
      <c r="A108" s="58"/>
      <c r="B108" s="58" t="s">
        <v>43</v>
      </c>
      <c r="C108" s="58"/>
      <c r="D108" s="58" t="s">
        <v>259</v>
      </c>
      <c r="E108" s="59" t="s">
        <v>260</v>
      </c>
      <c r="F108" s="58" t="s">
        <v>39</v>
      </c>
      <c r="G108" s="59" t="s">
        <v>478</v>
      </c>
      <c r="H108" s="59" t="s">
        <v>479</v>
      </c>
    </row>
    <row r="109" spans="1:8" ht="39.75" hidden="1" customHeight="1" x14ac:dyDescent="0.2">
      <c r="A109" s="58"/>
      <c r="B109" s="58" t="s">
        <v>43</v>
      </c>
      <c r="C109" s="58"/>
      <c r="D109" s="58" t="s">
        <v>262</v>
      </c>
      <c r="E109" s="59" t="s">
        <v>263</v>
      </c>
      <c r="F109" s="58" t="s">
        <v>39</v>
      </c>
      <c r="G109" s="59" t="s">
        <v>480</v>
      </c>
      <c r="H109" s="59" t="s">
        <v>481</v>
      </c>
    </row>
    <row r="110" spans="1:8" ht="25.5" hidden="1" x14ac:dyDescent="0.2">
      <c r="A110" s="58"/>
      <c r="B110" s="58" t="s">
        <v>43</v>
      </c>
      <c r="C110" s="58"/>
      <c r="D110" s="58" t="s">
        <v>264</v>
      </c>
      <c r="E110" s="59" t="s">
        <v>265</v>
      </c>
      <c r="F110" s="58" t="s">
        <v>39</v>
      </c>
      <c r="G110" s="59" t="s">
        <v>482</v>
      </c>
      <c r="H110" s="59" t="s">
        <v>483</v>
      </c>
    </row>
    <row r="111" spans="1:8" hidden="1" x14ac:dyDescent="0.2">
      <c r="A111" s="62"/>
      <c r="B111" s="62"/>
      <c r="C111" s="62"/>
      <c r="D111" s="62">
        <v>9.3000000000000007</v>
      </c>
      <c r="E111" s="60" t="s">
        <v>269</v>
      </c>
      <c r="F111" s="61"/>
      <c r="G111" s="83"/>
      <c r="H111" s="83"/>
    </row>
    <row r="112" spans="1:8" ht="25.5" hidden="1" x14ac:dyDescent="0.2">
      <c r="A112" s="62"/>
      <c r="B112" s="62"/>
      <c r="C112" s="62"/>
      <c r="D112" s="62" t="s">
        <v>270</v>
      </c>
      <c r="E112" s="60" t="s">
        <v>271</v>
      </c>
      <c r="F112" s="61"/>
      <c r="G112" s="83"/>
      <c r="H112" s="83"/>
    </row>
    <row r="113" spans="1:8" ht="89.25" x14ac:dyDescent="0.2">
      <c r="A113" s="58"/>
      <c r="B113" s="58" t="s">
        <v>43</v>
      </c>
      <c r="C113" s="58" t="s">
        <v>55</v>
      </c>
      <c r="D113" s="58" t="s">
        <v>272</v>
      </c>
      <c r="E113" s="102" t="s">
        <v>273</v>
      </c>
      <c r="F113" s="58" t="s">
        <v>39</v>
      </c>
      <c r="G113" s="59" t="s">
        <v>484</v>
      </c>
      <c r="H113" s="59" t="s">
        <v>485</v>
      </c>
    </row>
    <row r="114" spans="1:8" ht="38.25" hidden="1" x14ac:dyDescent="0.2">
      <c r="A114" s="58"/>
      <c r="B114" s="58" t="s">
        <v>43</v>
      </c>
      <c r="C114" s="58"/>
      <c r="D114" s="58" t="s">
        <v>274</v>
      </c>
      <c r="E114" s="59" t="s">
        <v>275</v>
      </c>
      <c r="F114" s="58" t="s">
        <v>39</v>
      </c>
      <c r="G114" s="59" t="s">
        <v>486</v>
      </c>
      <c r="H114" s="59" t="s">
        <v>487</v>
      </c>
    </row>
    <row r="115" spans="1:8" ht="40.5" hidden="1" customHeight="1" x14ac:dyDescent="0.2">
      <c r="A115" s="62"/>
      <c r="B115" s="62"/>
      <c r="C115" s="62"/>
      <c r="D115" s="62" t="s">
        <v>277</v>
      </c>
      <c r="E115" s="60" t="s">
        <v>278</v>
      </c>
      <c r="F115" s="61"/>
      <c r="G115" s="83"/>
      <c r="H115" s="83"/>
    </row>
    <row r="116" spans="1:8" ht="63.75" hidden="1" x14ac:dyDescent="0.2">
      <c r="A116" s="58"/>
      <c r="B116" s="58" t="s">
        <v>43</v>
      </c>
      <c r="C116" s="58"/>
      <c r="D116" s="58" t="s">
        <v>279</v>
      </c>
      <c r="E116" s="59" t="s">
        <v>280</v>
      </c>
      <c r="F116" s="58" t="s">
        <v>39</v>
      </c>
      <c r="G116" s="59" t="s">
        <v>488</v>
      </c>
      <c r="H116" s="59" t="s">
        <v>489</v>
      </c>
    </row>
    <row r="117" spans="1:8" ht="105.75" hidden="1" customHeight="1" x14ac:dyDescent="0.2">
      <c r="A117" s="58"/>
      <c r="B117" s="58" t="s">
        <v>43</v>
      </c>
      <c r="C117" s="58"/>
      <c r="D117" s="58" t="s">
        <v>281</v>
      </c>
      <c r="E117" s="59" t="s">
        <v>282</v>
      </c>
      <c r="F117" s="58" t="s">
        <v>39</v>
      </c>
      <c r="G117" s="59" t="s">
        <v>490</v>
      </c>
      <c r="H117" s="59" t="s">
        <v>491</v>
      </c>
    </row>
    <row r="118" spans="1:8" ht="77.25" hidden="1" customHeight="1" x14ac:dyDescent="0.2">
      <c r="A118" s="58"/>
      <c r="B118" s="58" t="s">
        <v>43</v>
      </c>
      <c r="C118" s="58"/>
      <c r="D118" s="58" t="s">
        <v>283</v>
      </c>
      <c r="E118" s="59" t="s">
        <v>284</v>
      </c>
      <c r="F118" s="58" t="s">
        <v>39</v>
      </c>
      <c r="G118" s="59" t="s">
        <v>492</v>
      </c>
      <c r="H118" s="59" t="s">
        <v>493</v>
      </c>
    </row>
    <row r="119" spans="1:8" ht="38.25" hidden="1" x14ac:dyDescent="0.2">
      <c r="A119" s="58"/>
      <c r="B119" s="58" t="s">
        <v>43</v>
      </c>
      <c r="C119" s="58"/>
      <c r="D119" s="58" t="s">
        <v>286</v>
      </c>
      <c r="E119" s="59" t="s">
        <v>287</v>
      </c>
      <c r="F119" s="58" t="s">
        <v>39</v>
      </c>
      <c r="G119" s="59" t="s">
        <v>494</v>
      </c>
      <c r="H119" s="59" t="s">
        <v>495</v>
      </c>
    </row>
    <row r="120" spans="1:8" hidden="1" x14ac:dyDescent="0.2">
      <c r="A120" s="62"/>
      <c r="B120" s="62"/>
      <c r="C120" s="62"/>
      <c r="D120" s="62">
        <v>9.4</v>
      </c>
      <c r="E120" s="60" t="s">
        <v>288</v>
      </c>
      <c r="F120" s="61"/>
      <c r="G120" s="83"/>
      <c r="H120" s="83"/>
    </row>
    <row r="121" spans="1:8" ht="13.5" hidden="1" customHeight="1" x14ac:dyDescent="0.2">
      <c r="A121" s="62"/>
      <c r="B121" s="62"/>
      <c r="C121" s="62"/>
      <c r="D121" s="62" t="s">
        <v>289</v>
      </c>
      <c r="E121" s="60" t="s">
        <v>290</v>
      </c>
      <c r="F121" s="61"/>
      <c r="G121" s="83"/>
      <c r="H121" s="83"/>
    </row>
    <row r="122" spans="1:8" ht="51" x14ac:dyDescent="0.2">
      <c r="A122" s="58"/>
      <c r="B122" s="58" t="s">
        <v>43</v>
      </c>
      <c r="C122" s="58" t="s">
        <v>55</v>
      </c>
      <c r="D122" s="58" t="s">
        <v>291</v>
      </c>
      <c r="E122" s="102" t="s">
        <v>292</v>
      </c>
      <c r="F122" s="58" t="s">
        <v>39</v>
      </c>
      <c r="G122" s="59" t="s">
        <v>496</v>
      </c>
      <c r="H122" s="59" t="s">
        <v>497</v>
      </c>
    </row>
    <row r="123" spans="1:8" hidden="1" x14ac:dyDescent="0.2">
      <c r="A123" s="62"/>
      <c r="B123" s="62"/>
      <c r="C123" s="62"/>
      <c r="D123" s="62" t="s">
        <v>293</v>
      </c>
      <c r="E123" s="60" t="s">
        <v>294</v>
      </c>
      <c r="F123" s="61"/>
      <c r="G123" s="83"/>
      <c r="H123" s="83"/>
    </row>
    <row r="124" spans="1:8" ht="38.25" hidden="1" x14ac:dyDescent="0.2">
      <c r="A124" s="58"/>
      <c r="B124" s="58" t="s">
        <v>43</v>
      </c>
      <c r="C124" s="58"/>
      <c r="D124" s="58" t="s">
        <v>295</v>
      </c>
      <c r="E124" s="59" t="s">
        <v>296</v>
      </c>
      <c r="F124" s="58" t="s">
        <v>39</v>
      </c>
      <c r="G124" s="59" t="s">
        <v>498</v>
      </c>
      <c r="H124" s="59" t="s">
        <v>499</v>
      </c>
    </row>
    <row r="125" spans="1:8" ht="63.75" hidden="1" x14ac:dyDescent="0.2">
      <c r="A125" s="58"/>
      <c r="B125" s="58" t="s">
        <v>43</v>
      </c>
      <c r="C125" s="58"/>
      <c r="D125" s="58" t="s">
        <v>300</v>
      </c>
      <c r="E125" s="59" t="s">
        <v>301</v>
      </c>
      <c r="F125" s="58" t="s">
        <v>39</v>
      </c>
      <c r="G125" s="59" t="s">
        <v>500</v>
      </c>
      <c r="H125" s="59" t="s">
        <v>501</v>
      </c>
    </row>
    <row r="126" spans="1:8" ht="13.5" hidden="1" customHeight="1" x14ac:dyDescent="0.2">
      <c r="A126" s="62"/>
      <c r="B126" s="62"/>
      <c r="C126" s="62"/>
      <c r="D126" s="62">
        <v>9.5</v>
      </c>
      <c r="E126" s="60" t="s">
        <v>305</v>
      </c>
      <c r="F126" s="61"/>
      <c r="G126" s="83"/>
      <c r="H126" s="83"/>
    </row>
    <row r="127" spans="1:8" ht="51" hidden="1" x14ac:dyDescent="0.2">
      <c r="A127" s="62"/>
      <c r="B127" s="62"/>
      <c r="C127" s="62"/>
      <c r="D127" s="62" t="s">
        <v>306</v>
      </c>
      <c r="E127" s="60" t="s">
        <v>307</v>
      </c>
      <c r="F127" s="61"/>
      <c r="G127" s="83"/>
      <c r="H127" s="83"/>
    </row>
    <row r="128" spans="1:8" ht="89.25" hidden="1" x14ac:dyDescent="0.2">
      <c r="A128" s="58"/>
      <c r="B128" s="58" t="s">
        <v>68</v>
      </c>
      <c r="C128" s="58"/>
      <c r="D128" s="58" t="s">
        <v>308</v>
      </c>
      <c r="E128" s="59" t="s">
        <v>309</v>
      </c>
      <c r="F128" s="58" t="s">
        <v>39</v>
      </c>
      <c r="G128" s="59" t="s">
        <v>502</v>
      </c>
      <c r="H128" s="59" t="s">
        <v>503</v>
      </c>
    </row>
    <row r="129" spans="1:8" ht="63.75" hidden="1" x14ac:dyDescent="0.2">
      <c r="A129" s="58"/>
      <c r="B129" s="58" t="s">
        <v>43</v>
      </c>
      <c r="C129" s="58"/>
      <c r="D129" s="58" t="s">
        <v>310</v>
      </c>
      <c r="E129" s="59" t="s">
        <v>311</v>
      </c>
      <c r="F129" s="58" t="s">
        <v>39</v>
      </c>
      <c r="G129" s="59" t="s">
        <v>504</v>
      </c>
      <c r="H129" s="59" t="s">
        <v>505</v>
      </c>
    </row>
    <row r="130" spans="1:8" ht="103.5" hidden="1" customHeight="1" x14ac:dyDescent="0.2">
      <c r="A130" s="58"/>
      <c r="B130" s="58" t="s">
        <v>68</v>
      </c>
      <c r="C130" s="58"/>
      <c r="D130" s="58" t="s">
        <v>312</v>
      </c>
      <c r="E130" s="59" t="s">
        <v>313</v>
      </c>
      <c r="F130" s="58" t="s">
        <v>39</v>
      </c>
      <c r="G130" s="59" t="s">
        <v>506</v>
      </c>
      <c r="H130" s="59" t="s">
        <v>507</v>
      </c>
    </row>
    <row r="131" spans="1:8" ht="63.75" hidden="1" x14ac:dyDescent="0.2">
      <c r="A131" s="58"/>
      <c r="B131" s="58" t="s">
        <v>43</v>
      </c>
      <c r="C131" s="58"/>
      <c r="D131" s="58" t="s">
        <v>315</v>
      </c>
      <c r="E131" s="59" t="s">
        <v>316</v>
      </c>
      <c r="F131" s="58" t="s">
        <v>39</v>
      </c>
      <c r="G131" s="59"/>
      <c r="H131" s="59" t="s">
        <v>508</v>
      </c>
    </row>
    <row r="132" spans="1:8" ht="25.5" hidden="1" x14ac:dyDescent="0.2">
      <c r="A132" s="58"/>
      <c r="B132" s="58" t="s">
        <v>43</v>
      </c>
      <c r="C132" s="58"/>
      <c r="D132" s="58" t="s">
        <v>317</v>
      </c>
      <c r="E132" s="59" t="s">
        <v>318</v>
      </c>
      <c r="F132" s="58" t="s">
        <v>39</v>
      </c>
      <c r="G132" s="59"/>
      <c r="H132" s="59" t="s">
        <v>509</v>
      </c>
    </row>
    <row r="133" spans="1:8" hidden="1" x14ac:dyDescent="0.2">
      <c r="A133" s="62"/>
      <c r="B133" s="62"/>
      <c r="C133" s="62"/>
      <c r="D133" s="62">
        <v>9.6</v>
      </c>
      <c r="E133" s="60" t="s">
        <v>319</v>
      </c>
      <c r="F133" s="61"/>
      <c r="G133" s="83"/>
      <c r="H133" s="83"/>
    </row>
    <row r="134" spans="1:8" ht="25.5" hidden="1" x14ac:dyDescent="0.2">
      <c r="A134" s="62"/>
      <c r="B134" s="62"/>
      <c r="C134" s="62"/>
      <c r="D134" s="62" t="s">
        <v>320</v>
      </c>
      <c r="E134" s="60" t="s">
        <v>321</v>
      </c>
      <c r="F134" s="61"/>
      <c r="G134" s="83"/>
      <c r="H134" s="83"/>
    </row>
    <row r="135" spans="1:8" ht="63.75" hidden="1" x14ac:dyDescent="0.2">
      <c r="A135" s="58"/>
      <c r="B135" s="58" t="s">
        <v>43</v>
      </c>
      <c r="C135" s="58"/>
      <c r="D135" s="58" t="s">
        <v>322</v>
      </c>
      <c r="E135" s="59" t="s">
        <v>323</v>
      </c>
      <c r="F135" s="58" t="s">
        <v>39</v>
      </c>
      <c r="G135" s="59" t="s">
        <v>510</v>
      </c>
      <c r="H135" s="59" t="s">
        <v>511</v>
      </c>
    </row>
    <row r="136" spans="1:8" ht="38.25" hidden="1" x14ac:dyDescent="0.2">
      <c r="A136" s="58"/>
      <c r="B136" s="58" t="s">
        <v>43</v>
      </c>
      <c r="C136" s="58"/>
      <c r="D136" s="58" t="s">
        <v>327</v>
      </c>
      <c r="E136" s="59" t="s">
        <v>328</v>
      </c>
      <c r="F136" s="58" t="s">
        <v>39</v>
      </c>
      <c r="G136" s="59" t="s">
        <v>512</v>
      </c>
      <c r="H136" s="59" t="s">
        <v>513</v>
      </c>
    </row>
    <row r="137" spans="1:8" ht="84.75" hidden="1" customHeight="1" x14ac:dyDescent="0.2">
      <c r="A137" s="58"/>
      <c r="B137" s="58" t="s">
        <v>43</v>
      </c>
      <c r="C137" s="58"/>
      <c r="D137" s="58" t="s">
        <v>332</v>
      </c>
      <c r="E137" s="59" t="s">
        <v>333</v>
      </c>
      <c r="F137" s="58" t="s">
        <v>39</v>
      </c>
      <c r="G137" s="59" t="s">
        <v>514</v>
      </c>
      <c r="H137" s="59" t="s">
        <v>515</v>
      </c>
    </row>
    <row r="138" spans="1:8" ht="51" hidden="1" x14ac:dyDescent="0.2">
      <c r="A138" s="58"/>
      <c r="B138" s="58" t="s">
        <v>43</v>
      </c>
      <c r="C138" s="58"/>
      <c r="D138" s="58" t="s">
        <v>337</v>
      </c>
      <c r="E138" s="59" t="s">
        <v>338</v>
      </c>
      <c r="F138" s="58" t="s">
        <v>39</v>
      </c>
      <c r="G138" s="59" t="s">
        <v>516</v>
      </c>
      <c r="H138" s="59" t="s">
        <v>517</v>
      </c>
    </row>
    <row r="139" spans="1:8" ht="63.75" hidden="1" x14ac:dyDescent="0.2">
      <c r="A139" s="58"/>
      <c r="B139" s="58" t="s">
        <v>43</v>
      </c>
      <c r="C139" s="58"/>
      <c r="D139" s="58" t="s">
        <v>342</v>
      </c>
      <c r="E139" s="59" t="s">
        <v>343</v>
      </c>
      <c r="F139" s="58" t="s">
        <v>39</v>
      </c>
      <c r="G139" s="59" t="s">
        <v>518</v>
      </c>
      <c r="H139" s="59" t="s">
        <v>519</v>
      </c>
    </row>
    <row r="140" spans="1:8" ht="54" hidden="1" customHeight="1" x14ac:dyDescent="0.2">
      <c r="A140" s="62"/>
      <c r="B140" s="62"/>
      <c r="C140" s="62"/>
      <c r="D140" s="62" t="s">
        <v>344</v>
      </c>
      <c r="E140" s="60" t="s">
        <v>345</v>
      </c>
      <c r="F140" s="61"/>
      <c r="G140" s="83"/>
      <c r="H140" s="83"/>
    </row>
    <row r="141" spans="1:8" ht="63.75" hidden="1" x14ac:dyDescent="0.2">
      <c r="A141" s="58"/>
      <c r="B141" s="58" t="s">
        <v>43</v>
      </c>
      <c r="C141" s="58"/>
      <c r="D141" s="58" t="s">
        <v>346</v>
      </c>
      <c r="E141" s="59" t="s">
        <v>347</v>
      </c>
      <c r="F141" s="58" t="s">
        <v>39</v>
      </c>
      <c r="G141" s="59" t="s">
        <v>520</v>
      </c>
      <c r="H141" s="59" t="s">
        <v>521</v>
      </c>
    </row>
    <row r="142" spans="1:8" ht="76.5" hidden="1" customHeight="1" x14ac:dyDescent="0.2">
      <c r="A142" s="58"/>
      <c r="B142" s="58" t="s">
        <v>43</v>
      </c>
      <c r="C142" s="58"/>
      <c r="D142" s="58" t="s">
        <v>351</v>
      </c>
      <c r="E142" s="59" t="s">
        <v>352</v>
      </c>
      <c r="F142" s="58" t="s">
        <v>39</v>
      </c>
      <c r="G142" s="59" t="s">
        <v>522</v>
      </c>
      <c r="H142" s="59" t="s">
        <v>523</v>
      </c>
    </row>
    <row r="143" spans="1:8" ht="38.25" hidden="1" x14ac:dyDescent="0.2">
      <c r="A143" s="58"/>
      <c r="B143" s="58" t="s">
        <v>43</v>
      </c>
      <c r="C143" s="58"/>
      <c r="D143" s="58" t="s">
        <v>355</v>
      </c>
      <c r="E143" s="59" t="s">
        <v>356</v>
      </c>
      <c r="F143" s="58" t="s">
        <v>39</v>
      </c>
      <c r="G143" s="59" t="s">
        <v>524</v>
      </c>
      <c r="H143" s="59" t="s">
        <v>525</v>
      </c>
    </row>
    <row r="144" spans="1:8" ht="51" hidden="1" x14ac:dyDescent="0.2">
      <c r="A144" s="58"/>
      <c r="B144" s="58" t="s">
        <v>43</v>
      </c>
      <c r="C144" s="58"/>
      <c r="D144" s="58" t="s">
        <v>357</v>
      </c>
      <c r="E144" s="59" t="s">
        <v>358</v>
      </c>
      <c r="F144" s="58" t="s">
        <v>39</v>
      </c>
      <c r="G144" s="59" t="s">
        <v>526</v>
      </c>
      <c r="H144" s="59" t="s">
        <v>527</v>
      </c>
    </row>
    <row r="145" spans="1:8" ht="51" hidden="1" x14ac:dyDescent="0.2">
      <c r="A145" s="58"/>
      <c r="B145" s="58" t="s">
        <v>43</v>
      </c>
      <c r="C145" s="58"/>
      <c r="D145" s="58" t="s">
        <v>362</v>
      </c>
      <c r="E145" s="59" t="s">
        <v>363</v>
      </c>
      <c r="F145" s="58" t="s">
        <v>39</v>
      </c>
      <c r="G145" s="59" t="s">
        <v>528</v>
      </c>
      <c r="H145" s="59" t="s">
        <v>529</v>
      </c>
    </row>
    <row r="146" spans="1:8" ht="38.25" hidden="1" x14ac:dyDescent="0.2">
      <c r="A146" s="62"/>
      <c r="B146" s="62"/>
      <c r="C146" s="62"/>
      <c r="D146" s="62" t="s">
        <v>364</v>
      </c>
      <c r="E146" s="60" t="s">
        <v>365</v>
      </c>
      <c r="F146" s="61"/>
      <c r="G146" s="83"/>
      <c r="H146" s="83"/>
    </row>
    <row r="147" spans="1:8" ht="51" hidden="1" x14ac:dyDescent="0.2">
      <c r="A147" s="58"/>
      <c r="B147" s="58" t="s">
        <v>43</v>
      </c>
      <c r="C147" s="58"/>
      <c r="D147" s="58" t="s">
        <v>366</v>
      </c>
      <c r="E147" s="59" t="s">
        <v>367</v>
      </c>
      <c r="F147" s="58" t="s">
        <v>39</v>
      </c>
      <c r="G147" s="59" t="s">
        <v>530</v>
      </c>
      <c r="H147" s="59" t="s">
        <v>531</v>
      </c>
    </row>
    <row r="148" spans="1:8" ht="38.25" hidden="1" x14ac:dyDescent="0.2">
      <c r="A148" s="58"/>
      <c r="B148" s="58" t="s">
        <v>43</v>
      </c>
      <c r="C148" s="58"/>
      <c r="D148" s="58" t="s">
        <v>371</v>
      </c>
      <c r="E148" s="59" t="s">
        <v>372</v>
      </c>
      <c r="F148" s="58" t="s">
        <v>39</v>
      </c>
      <c r="G148" s="59" t="s">
        <v>532</v>
      </c>
      <c r="H148" s="59" t="s">
        <v>531</v>
      </c>
    </row>
    <row r="149" spans="1:8" ht="38.25" hidden="1" x14ac:dyDescent="0.2">
      <c r="A149" s="58"/>
      <c r="B149" s="58" t="s">
        <v>43</v>
      </c>
      <c r="C149" s="58"/>
      <c r="D149" s="58" t="s">
        <v>375</v>
      </c>
      <c r="E149" s="59" t="s">
        <v>376</v>
      </c>
      <c r="F149" s="58" t="s">
        <v>39</v>
      </c>
      <c r="G149" s="59" t="s">
        <v>533</v>
      </c>
      <c r="H149" s="59" t="s">
        <v>531</v>
      </c>
    </row>
    <row r="150" spans="1:8" ht="25.5" hidden="1" x14ac:dyDescent="0.2">
      <c r="A150" s="62"/>
      <c r="B150" s="62"/>
      <c r="C150" s="62"/>
      <c r="D150" s="62">
        <v>9.6999999999999993</v>
      </c>
      <c r="E150" s="60" t="s">
        <v>377</v>
      </c>
      <c r="F150" s="61"/>
      <c r="G150" s="83"/>
      <c r="H150" s="83"/>
    </row>
    <row r="151" spans="1:8" hidden="1" x14ac:dyDescent="0.2">
      <c r="A151" s="62"/>
      <c r="B151" s="62"/>
      <c r="C151" s="62"/>
      <c r="D151" s="62" t="s">
        <v>378</v>
      </c>
      <c r="E151" s="60" t="s">
        <v>379</v>
      </c>
      <c r="F151" s="61"/>
      <c r="G151" s="83"/>
      <c r="H151" s="83"/>
    </row>
    <row r="152" spans="1:8" ht="63.75" x14ac:dyDescent="0.2">
      <c r="A152" s="58"/>
      <c r="B152" s="58" t="s">
        <v>43</v>
      </c>
      <c r="C152" s="58" t="s">
        <v>55</v>
      </c>
      <c r="D152" s="58" t="s">
        <v>380</v>
      </c>
      <c r="E152" s="102" t="s">
        <v>381</v>
      </c>
      <c r="F152" s="58" t="s">
        <v>39</v>
      </c>
      <c r="G152" s="59" t="s">
        <v>534</v>
      </c>
      <c r="H152" s="59" t="s">
        <v>535</v>
      </c>
    </row>
    <row r="153" spans="1:8" ht="38.25" x14ac:dyDescent="0.2">
      <c r="A153" s="58"/>
      <c r="B153" s="58" t="s">
        <v>43</v>
      </c>
      <c r="C153" s="58" t="s">
        <v>55</v>
      </c>
      <c r="D153" s="58" t="s">
        <v>383</v>
      </c>
      <c r="E153" s="102" t="s">
        <v>384</v>
      </c>
      <c r="F153" s="58" t="s">
        <v>39</v>
      </c>
      <c r="G153" s="59" t="s">
        <v>536</v>
      </c>
      <c r="H153" s="59" t="s">
        <v>537</v>
      </c>
    </row>
    <row r="154" spans="1:8" ht="51" hidden="1" x14ac:dyDescent="0.2">
      <c r="A154" s="58"/>
      <c r="B154" s="58" t="s">
        <v>43</v>
      </c>
      <c r="C154" s="58"/>
      <c r="D154" s="58" t="s">
        <v>385</v>
      </c>
      <c r="E154" s="59" t="s">
        <v>386</v>
      </c>
      <c r="F154" s="58" t="s">
        <v>39</v>
      </c>
      <c r="G154" s="59" t="s">
        <v>538</v>
      </c>
      <c r="H154" s="59" t="s">
        <v>539</v>
      </c>
    </row>
    <row r="155" spans="1:8" ht="23.1" hidden="1" customHeight="1" x14ac:dyDescent="0.2">
      <c r="A155" s="62"/>
      <c r="B155" s="62"/>
      <c r="C155" s="62"/>
      <c r="D155" s="62" t="s">
        <v>388</v>
      </c>
      <c r="E155" s="60" t="s">
        <v>389</v>
      </c>
      <c r="F155" s="61"/>
      <c r="G155" s="83"/>
      <c r="H155" s="83"/>
    </row>
    <row r="156" spans="1:8" ht="63.75" hidden="1" x14ac:dyDescent="0.2">
      <c r="A156" s="58"/>
      <c r="B156" s="58" t="s">
        <v>43</v>
      </c>
      <c r="C156" s="58"/>
      <c r="D156" s="58" t="s">
        <v>390</v>
      </c>
      <c r="E156" s="59" t="s">
        <v>391</v>
      </c>
      <c r="F156" s="58" t="s">
        <v>39</v>
      </c>
      <c r="G156" s="59" t="s">
        <v>623</v>
      </c>
      <c r="H156" s="59" t="s">
        <v>622</v>
      </c>
    </row>
    <row r="157" spans="1:8" hidden="1" x14ac:dyDescent="0.2">
      <c r="A157" s="62"/>
      <c r="B157" s="62"/>
      <c r="C157" s="62"/>
      <c r="D157" s="62">
        <v>9.8000000000000007</v>
      </c>
      <c r="E157" s="60" t="s">
        <v>392</v>
      </c>
      <c r="F157" s="61"/>
      <c r="G157" s="83"/>
      <c r="H157" s="83"/>
    </row>
    <row r="158" spans="1:8" ht="51" hidden="1" x14ac:dyDescent="0.2">
      <c r="A158" s="62"/>
      <c r="B158" s="62"/>
      <c r="C158" s="62"/>
      <c r="D158" s="62" t="s">
        <v>393</v>
      </c>
      <c r="E158" s="60" t="s">
        <v>394</v>
      </c>
      <c r="F158" s="61"/>
      <c r="G158" s="83"/>
      <c r="H158" s="83"/>
    </row>
    <row r="159" spans="1:8" ht="38.25" hidden="1" x14ac:dyDescent="0.2">
      <c r="A159" s="62"/>
      <c r="B159" s="62"/>
      <c r="C159" s="62"/>
      <c r="D159" s="62" t="s">
        <v>395</v>
      </c>
      <c r="E159" s="60" t="s">
        <v>396</v>
      </c>
      <c r="F159" s="61"/>
      <c r="G159" s="83"/>
      <c r="H159" s="83"/>
    </row>
  </sheetData>
  <autoFilter ref="A1:G159" xr:uid="{1E013531-0799-42F6-86E5-D2F2BC774C76}">
    <filterColumn colId="2">
      <customFilters>
        <customFilter operator="notEqual" val=" "/>
      </customFilters>
    </filterColumn>
  </autoFilter>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5270B-621F-4AFF-B19D-28883E931509}">
  <sheetPr>
    <tabColor indexed="40"/>
  </sheetPr>
  <dimension ref="A1:P58"/>
  <sheetViews>
    <sheetView view="pageBreakPreview" topLeftCell="A16" zoomScale="80" zoomScaleSheetLayoutView="80" workbookViewId="0">
      <selection activeCell="A19" sqref="A19:P51"/>
    </sheetView>
  </sheetViews>
  <sheetFormatPr defaultColWidth="8.85546875" defaultRowHeight="13.5" outlineLevelRow="1" x14ac:dyDescent="0.25"/>
  <cols>
    <col min="1" max="3" width="8.85546875" style="9"/>
    <col min="4" max="4" width="12.140625" style="9" customWidth="1"/>
    <col min="5" max="5" width="7.28515625" style="9" customWidth="1"/>
    <col min="6" max="6" width="13.42578125" style="9" customWidth="1"/>
    <col min="7" max="7" width="9.42578125" style="9" customWidth="1"/>
    <col min="8" max="8" width="24.42578125" style="9" customWidth="1"/>
    <col min="9" max="9" width="34.140625" style="9" customWidth="1"/>
    <col min="10" max="10" width="7.28515625" style="9" customWidth="1"/>
    <col min="11" max="12" width="10.7109375" style="9" customWidth="1"/>
    <col min="13" max="13" width="14.42578125" style="9" customWidth="1"/>
    <col min="14" max="14" width="7.7109375" style="9" customWidth="1"/>
    <col min="15" max="15" width="51" style="9" customWidth="1"/>
    <col min="16" max="16" width="13.5703125" style="9" customWidth="1"/>
    <col min="17" max="16384" width="8.85546875" style="9"/>
  </cols>
  <sheetData>
    <row r="1" spans="1:16" ht="19.5" customHeight="1" x14ac:dyDescent="0.25">
      <c r="A1" s="154" t="s">
        <v>403</v>
      </c>
      <c r="B1" s="154"/>
      <c r="C1" s="154"/>
      <c r="D1" s="154"/>
      <c r="E1" s="154"/>
      <c r="F1" s="154"/>
      <c r="G1" s="154"/>
      <c r="H1" s="154"/>
      <c r="I1" s="154"/>
      <c r="J1" s="154"/>
      <c r="K1" s="154"/>
      <c r="L1" s="154"/>
      <c r="M1" s="154"/>
      <c r="N1" s="154"/>
      <c r="O1" s="154"/>
      <c r="P1" s="154"/>
    </row>
    <row r="2" spans="1:16" x14ac:dyDescent="0.25">
      <c r="A2" s="8"/>
      <c r="B2" s="8"/>
      <c r="C2" s="8"/>
      <c r="D2" s="8"/>
      <c r="E2" s="8"/>
      <c r="F2" s="8"/>
      <c r="G2" s="8"/>
      <c r="H2" s="8"/>
      <c r="I2" s="8"/>
      <c r="J2" s="8"/>
      <c r="K2" s="8"/>
      <c r="L2" s="8"/>
      <c r="M2" s="8"/>
      <c r="N2" s="8"/>
      <c r="O2" s="8"/>
    </row>
    <row r="3" spans="1:16" customFormat="1" ht="12.75" customHeight="1" x14ac:dyDescent="0.2">
      <c r="A3" s="108" t="s">
        <v>0</v>
      </c>
      <c r="B3" s="109"/>
      <c r="C3" s="109"/>
      <c r="D3" s="109"/>
      <c r="E3" s="109"/>
      <c r="F3" s="109"/>
      <c r="G3" s="109"/>
      <c r="H3" s="109"/>
      <c r="I3" s="109"/>
      <c r="J3" s="109"/>
      <c r="K3" s="109"/>
      <c r="L3" s="109"/>
      <c r="M3" s="109"/>
      <c r="N3" s="109"/>
      <c r="O3" s="109"/>
      <c r="P3" s="107"/>
    </row>
    <row r="4" spans="1:16" customFormat="1" ht="12.75" customHeight="1" x14ac:dyDescent="0.2">
      <c r="A4" s="110"/>
      <c r="B4" s="111"/>
      <c r="C4" s="111"/>
      <c r="D4" s="111"/>
      <c r="E4" s="111"/>
      <c r="F4" s="111"/>
      <c r="G4" s="111"/>
      <c r="H4" s="111"/>
      <c r="I4" s="111"/>
      <c r="J4" s="111"/>
      <c r="K4" s="111"/>
      <c r="L4" s="111"/>
      <c r="M4" s="111"/>
      <c r="N4" s="111"/>
      <c r="O4" s="111"/>
      <c r="P4" s="107"/>
    </row>
    <row r="5" spans="1:16" customFormat="1" ht="24.75" customHeight="1" x14ac:dyDescent="0.2">
      <c r="A5" s="110"/>
      <c r="B5" s="111"/>
      <c r="C5" s="111"/>
      <c r="D5" s="111"/>
      <c r="E5" s="111"/>
      <c r="F5" s="111"/>
      <c r="G5" s="111"/>
      <c r="H5" s="111"/>
      <c r="I5" s="111"/>
      <c r="J5" s="111"/>
      <c r="K5" s="111"/>
      <c r="L5" s="111"/>
      <c r="M5" s="111"/>
      <c r="N5" s="111"/>
      <c r="O5" s="111"/>
      <c r="P5" s="107"/>
    </row>
    <row r="6" spans="1:16" customFormat="1" ht="12.75" customHeight="1" x14ac:dyDescent="0.2">
      <c r="A6" s="110"/>
      <c r="B6" s="111"/>
      <c r="C6" s="111"/>
      <c r="D6" s="111"/>
      <c r="E6" s="111"/>
      <c r="F6" s="111"/>
      <c r="G6" s="111"/>
      <c r="H6" s="111"/>
      <c r="I6" s="111"/>
      <c r="J6" s="111"/>
      <c r="K6" s="111"/>
      <c r="L6" s="111"/>
      <c r="M6" s="111"/>
      <c r="N6" s="111"/>
      <c r="O6" s="111"/>
      <c r="P6" s="107"/>
    </row>
    <row r="7" spans="1:16" customFormat="1" ht="12.75" customHeight="1" x14ac:dyDescent="0.2">
      <c r="A7" s="110"/>
      <c r="B7" s="111"/>
      <c r="C7" s="111"/>
      <c r="D7" s="111"/>
      <c r="E7" s="111"/>
      <c r="F7" s="111"/>
      <c r="G7" s="111"/>
      <c r="H7" s="111"/>
      <c r="I7" s="111"/>
      <c r="J7" s="111"/>
      <c r="K7" s="111"/>
      <c r="L7" s="111"/>
      <c r="M7" s="111"/>
      <c r="N7" s="111"/>
      <c r="O7" s="111"/>
      <c r="P7" s="107"/>
    </row>
    <row r="8" spans="1:16" customFormat="1" ht="12.75" customHeight="1" x14ac:dyDescent="0.2">
      <c r="A8" s="112"/>
      <c r="B8" s="113"/>
      <c r="C8" s="113"/>
      <c r="D8" s="113"/>
      <c r="E8" s="113"/>
      <c r="F8" s="113"/>
      <c r="G8" s="113"/>
      <c r="H8" s="113"/>
      <c r="I8" s="113"/>
      <c r="J8" s="113"/>
      <c r="K8" s="113"/>
      <c r="L8" s="113"/>
      <c r="M8" s="113"/>
      <c r="N8" s="113"/>
      <c r="O8" s="113"/>
      <c r="P8" s="107"/>
    </row>
    <row r="9" spans="1:16" customFormat="1" ht="21.75" customHeight="1" outlineLevel="1" x14ac:dyDescent="0.2">
      <c r="A9" s="119" t="s">
        <v>2</v>
      </c>
      <c r="B9" s="120"/>
      <c r="C9" s="120"/>
      <c r="D9" s="121"/>
      <c r="E9" s="155"/>
      <c r="F9" s="156"/>
      <c r="G9" s="156"/>
      <c r="H9" s="157"/>
      <c r="I9" s="12" t="s">
        <v>3</v>
      </c>
      <c r="J9" s="158"/>
      <c r="K9" s="158"/>
      <c r="L9" s="158"/>
      <c r="M9" s="158"/>
      <c r="N9" s="158"/>
      <c r="O9" s="158"/>
      <c r="P9" s="158"/>
    </row>
    <row r="10" spans="1:16" customFormat="1" ht="34.5" customHeight="1" outlineLevel="1" x14ac:dyDescent="0.2">
      <c r="A10" s="116" t="s">
        <v>4</v>
      </c>
      <c r="B10" s="117"/>
      <c r="C10" s="117"/>
      <c r="D10" s="118"/>
      <c r="E10" s="155"/>
      <c r="F10" s="156"/>
      <c r="G10" s="156"/>
      <c r="H10" s="157"/>
      <c r="I10" s="12" t="s">
        <v>5</v>
      </c>
      <c r="J10" s="158"/>
      <c r="K10" s="158"/>
      <c r="L10" s="158"/>
      <c r="M10" s="158"/>
      <c r="N10" s="158"/>
      <c r="O10" s="158"/>
      <c r="P10" s="158"/>
    </row>
    <row r="11" spans="1:16" customFormat="1" ht="25.5" outlineLevel="1" x14ac:dyDescent="0.2">
      <c r="A11" s="116" t="s">
        <v>6</v>
      </c>
      <c r="B11" s="117"/>
      <c r="C11" s="117"/>
      <c r="D11" s="118"/>
      <c r="E11" s="155"/>
      <c r="F11" s="156"/>
      <c r="G11" s="156"/>
      <c r="H11" s="157"/>
      <c r="I11" s="12" t="s">
        <v>7</v>
      </c>
      <c r="J11" s="158"/>
      <c r="K11" s="158"/>
      <c r="L11" s="158"/>
      <c r="M11" s="158"/>
      <c r="N11" s="158"/>
      <c r="O11" s="158"/>
      <c r="P11" s="158"/>
    </row>
    <row r="12" spans="1:16" customFormat="1" ht="30" customHeight="1" outlineLevel="1" x14ac:dyDescent="0.2">
      <c r="A12" s="116" t="s">
        <v>8</v>
      </c>
      <c r="B12" s="117"/>
      <c r="C12" s="117"/>
      <c r="D12" s="118"/>
      <c r="E12" s="155"/>
      <c r="F12" s="156"/>
      <c r="G12" s="156"/>
      <c r="H12" s="157"/>
      <c r="I12" s="12" t="s">
        <v>9</v>
      </c>
      <c r="J12" s="158"/>
      <c r="K12" s="158"/>
      <c r="L12" s="158"/>
      <c r="M12" s="158"/>
      <c r="N12" s="158"/>
      <c r="O12" s="158"/>
      <c r="P12" s="158"/>
    </row>
    <row r="13" spans="1:16" customFormat="1" ht="27" customHeight="1" outlineLevel="1" x14ac:dyDescent="0.2">
      <c r="A13" s="116" t="s">
        <v>10</v>
      </c>
      <c r="B13" s="117"/>
      <c r="C13" s="117"/>
      <c r="D13" s="118"/>
      <c r="E13" s="155"/>
      <c r="F13" s="156"/>
      <c r="G13" s="156"/>
      <c r="H13" s="157"/>
      <c r="I13" s="12" t="s">
        <v>11</v>
      </c>
      <c r="J13" s="158"/>
      <c r="K13" s="158"/>
      <c r="L13" s="158"/>
      <c r="M13" s="158"/>
      <c r="N13" s="158"/>
      <c r="O13" s="158"/>
      <c r="P13" s="158"/>
    </row>
    <row r="14" spans="1:16" customFormat="1" ht="25.5" outlineLevel="1" x14ac:dyDescent="0.2">
      <c r="A14" s="116" t="s">
        <v>12</v>
      </c>
      <c r="B14" s="117"/>
      <c r="C14" s="117"/>
      <c r="D14" s="118"/>
      <c r="E14" s="155"/>
      <c r="F14" s="156"/>
      <c r="G14" s="156"/>
      <c r="H14" s="157"/>
      <c r="I14" s="12" t="s">
        <v>13</v>
      </c>
      <c r="J14" s="158"/>
      <c r="K14" s="158"/>
      <c r="L14" s="158"/>
      <c r="M14" s="158"/>
      <c r="N14" s="158"/>
      <c r="O14" s="158"/>
      <c r="P14" s="158"/>
    </row>
    <row r="15" spans="1:16" customFormat="1" ht="51" outlineLevel="1" x14ac:dyDescent="0.2">
      <c r="A15" s="116" t="s">
        <v>14</v>
      </c>
      <c r="B15" s="117"/>
      <c r="C15" s="117"/>
      <c r="D15" s="118"/>
      <c r="E15" s="155"/>
      <c r="F15" s="156"/>
      <c r="G15" s="156"/>
      <c r="H15" s="157"/>
      <c r="I15" s="12" t="s">
        <v>15</v>
      </c>
      <c r="J15" s="158"/>
      <c r="K15" s="158"/>
      <c r="L15" s="158"/>
      <c r="M15" s="158"/>
      <c r="N15" s="158"/>
      <c r="O15" s="158"/>
      <c r="P15" s="158"/>
    </row>
    <row r="16" spans="1:16" customFormat="1" ht="25.5" customHeight="1" outlineLevel="1" x14ac:dyDescent="0.2">
      <c r="A16" s="116" t="s">
        <v>16</v>
      </c>
      <c r="B16" s="117"/>
      <c r="C16" s="117"/>
      <c r="D16" s="118"/>
      <c r="E16" s="155"/>
      <c r="F16" s="156"/>
      <c r="G16" s="156"/>
      <c r="H16" s="157"/>
      <c r="I16" s="12" t="s">
        <v>17</v>
      </c>
      <c r="J16" s="158"/>
      <c r="K16" s="158"/>
      <c r="L16" s="158"/>
      <c r="M16" s="158"/>
      <c r="N16" s="158"/>
      <c r="O16" s="158"/>
      <c r="P16" s="158"/>
    </row>
    <row r="17" spans="1:16" x14ac:dyDescent="0.25">
      <c r="A17" s="8"/>
      <c r="B17" s="8"/>
      <c r="C17" s="8"/>
      <c r="D17" s="8"/>
      <c r="E17" s="8"/>
      <c r="F17" s="8"/>
      <c r="G17" s="8"/>
      <c r="H17" s="8"/>
      <c r="I17" s="8"/>
      <c r="J17" s="8"/>
      <c r="K17" s="8"/>
      <c r="L17" s="8"/>
      <c r="M17" s="8"/>
      <c r="N17" s="8"/>
      <c r="O17" s="8"/>
    </row>
    <row r="18" spans="1:16" ht="61.5" customHeight="1" x14ac:dyDescent="0.25">
      <c r="A18" s="159" t="s">
        <v>404</v>
      </c>
      <c r="B18" s="160"/>
      <c r="C18" s="160"/>
      <c r="D18" s="160"/>
      <c r="E18" s="160"/>
      <c r="F18" s="160"/>
      <c r="G18" s="160"/>
      <c r="H18" s="160"/>
      <c r="I18" s="160"/>
      <c r="J18" s="160"/>
      <c r="K18" s="160"/>
      <c r="L18" s="160"/>
      <c r="M18" s="160"/>
      <c r="N18" s="160"/>
      <c r="O18" s="160"/>
      <c r="P18" s="160"/>
    </row>
    <row r="19" spans="1:16" ht="15" customHeight="1" x14ac:dyDescent="0.25">
      <c r="A19" s="149"/>
      <c r="B19" s="150"/>
      <c r="C19" s="150"/>
      <c r="D19" s="150"/>
      <c r="E19" s="150"/>
      <c r="F19" s="150"/>
      <c r="G19" s="150"/>
      <c r="H19" s="150"/>
      <c r="I19" s="150"/>
      <c r="J19" s="150"/>
      <c r="K19" s="150"/>
      <c r="L19" s="150"/>
      <c r="M19" s="150"/>
      <c r="N19" s="150"/>
      <c r="O19" s="150"/>
      <c r="P19" s="150"/>
    </row>
    <row r="20" spans="1:16" ht="15" customHeight="1" x14ac:dyDescent="0.25">
      <c r="A20" s="149"/>
      <c r="B20" s="150"/>
      <c r="C20" s="150"/>
      <c r="D20" s="150"/>
      <c r="E20" s="150"/>
      <c r="F20" s="150"/>
      <c r="G20" s="150"/>
      <c r="H20" s="150"/>
      <c r="I20" s="150"/>
      <c r="J20" s="150"/>
      <c r="K20" s="150"/>
      <c r="L20" s="150"/>
      <c r="M20" s="150"/>
      <c r="N20" s="150"/>
      <c r="O20" s="150"/>
      <c r="P20" s="150"/>
    </row>
    <row r="21" spans="1:16" ht="15" customHeight="1" x14ac:dyDescent="0.25">
      <c r="A21" s="149"/>
      <c r="B21" s="150"/>
      <c r="C21" s="150"/>
      <c r="D21" s="150"/>
      <c r="E21" s="150"/>
      <c r="F21" s="150"/>
      <c r="G21" s="150"/>
      <c r="H21" s="150"/>
      <c r="I21" s="150"/>
      <c r="J21" s="150"/>
      <c r="K21" s="150"/>
      <c r="L21" s="150"/>
      <c r="M21" s="150"/>
      <c r="N21" s="150"/>
      <c r="O21" s="150"/>
      <c r="P21" s="150"/>
    </row>
    <row r="22" spans="1:16" ht="15" customHeight="1" x14ac:dyDescent="0.25">
      <c r="A22" s="149"/>
      <c r="B22" s="150"/>
      <c r="C22" s="150"/>
      <c r="D22" s="150"/>
      <c r="E22" s="150"/>
      <c r="F22" s="150"/>
      <c r="G22" s="150"/>
      <c r="H22" s="150"/>
      <c r="I22" s="150"/>
      <c r="J22" s="150"/>
      <c r="K22" s="150"/>
      <c r="L22" s="150"/>
      <c r="M22" s="150"/>
      <c r="N22" s="150"/>
      <c r="O22" s="150"/>
      <c r="P22" s="150"/>
    </row>
    <row r="23" spans="1:16" ht="15" customHeight="1" x14ac:dyDescent="0.25">
      <c r="A23" s="149"/>
      <c r="B23" s="150"/>
      <c r="C23" s="150"/>
      <c r="D23" s="150"/>
      <c r="E23" s="150"/>
      <c r="F23" s="150"/>
      <c r="G23" s="150"/>
      <c r="H23" s="150"/>
      <c r="I23" s="150"/>
      <c r="J23" s="150"/>
      <c r="K23" s="150"/>
      <c r="L23" s="150"/>
      <c r="M23" s="150"/>
      <c r="N23" s="150"/>
      <c r="O23" s="150"/>
      <c r="P23" s="150"/>
    </row>
    <row r="24" spans="1:16" ht="15" customHeight="1" x14ac:dyDescent="0.25">
      <c r="A24" s="149"/>
      <c r="B24" s="150"/>
      <c r="C24" s="150"/>
      <c r="D24" s="150"/>
      <c r="E24" s="150"/>
      <c r="F24" s="150"/>
      <c r="G24" s="150"/>
      <c r="H24" s="150"/>
      <c r="I24" s="150"/>
      <c r="J24" s="150"/>
      <c r="K24" s="150"/>
      <c r="L24" s="150"/>
      <c r="M24" s="150"/>
      <c r="N24" s="150"/>
      <c r="O24" s="150"/>
      <c r="P24" s="150"/>
    </row>
    <row r="25" spans="1:16" ht="15" customHeight="1" x14ac:dyDescent="0.25">
      <c r="A25" s="149"/>
      <c r="B25" s="150"/>
      <c r="C25" s="150"/>
      <c r="D25" s="150"/>
      <c r="E25" s="150"/>
      <c r="F25" s="150"/>
      <c r="G25" s="150"/>
      <c r="H25" s="150"/>
      <c r="I25" s="150"/>
      <c r="J25" s="150"/>
      <c r="K25" s="150"/>
      <c r="L25" s="150"/>
      <c r="M25" s="150"/>
      <c r="N25" s="150"/>
      <c r="O25" s="150"/>
      <c r="P25" s="150"/>
    </row>
    <row r="26" spans="1:16" ht="15" customHeight="1" x14ac:dyDescent="0.25">
      <c r="A26" s="149"/>
      <c r="B26" s="150"/>
      <c r="C26" s="150"/>
      <c r="D26" s="150"/>
      <c r="E26" s="150"/>
      <c r="F26" s="150"/>
      <c r="G26" s="150"/>
      <c r="H26" s="150"/>
      <c r="I26" s="150"/>
      <c r="J26" s="150"/>
      <c r="K26" s="150"/>
      <c r="L26" s="150"/>
      <c r="M26" s="150"/>
      <c r="N26" s="150"/>
      <c r="O26" s="150"/>
      <c r="P26" s="150"/>
    </row>
    <row r="27" spans="1:16" ht="15" customHeight="1" x14ac:dyDescent="0.25">
      <c r="A27" s="149"/>
      <c r="B27" s="150"/>
      <c r="C27" s="150"/>
      <c r="D27" s="150"/>
      <c r="E27" s="150"/>
      <c r="F27" s="150"/>
      <c r="G27" s="150"/>
      <c r="H27" s="150"/>
      <c r="I27" s="150"/>
      <c r="J27" s="150"/>
      <c r="K27" s="150"/>
      <c r="L27" s="150"/>
      <c r="M27" s="150"/>
      <c r="N27" s="150"/>
      <c r="O27" s="150"/>
      <c r="P27" s="150"/>
    </row>
    <row r="28" spans="1:16" ht="15" customHeight="1" x14ac:dyDescent="0.25">
      <c r="A28" s="149"/>
      <c r="B28" s="150"/>
      <c r="C28" s="150"/>
      <c r="D28" s="150"/>
      <c r="E28" s="150"/>
      <c r="F28" s="150"/>
      <c r="G28" s="150"/>
      <c r="H28" s="150"/>
      <c r="I28" s="150"/>
      <c r="J28" s="150"/>
      <c r="K28" s="150"/>
      <c r="L28" s="150"/>
      <c r="M28" s="150"/>
      <c r="N28" s="150"/>
      <c r="O28" s="150"/>
      <c r="P28" s="150"/>
    </row>
    <row r="29" spans="1:16" ht="15" customHeight="1" x14ac:dyDescent="0.25">
      <c r="A29" s="149"/>
      <c r="B29" s="150"/>
      <c r="C29" s="150"/>
      <c r="D29" s="150"/>
      <c r="E29" s="150"/>
      <c r="F29" s="150"/>
      <c r="G29" s="150"/>
      <c r="H29" s="150"/>
      <c r="I29" s="150"/>
      <c r="J29" s="150"/>
      <c r="K29" s="150"/>
      <c r="L29" s="150"/>
      <c r="M29" s="150"/>
      <c r="N29" s="150"/>
      <c r="O29" s="150"/>
      <c r="P29" s="150"/>
    </row>
    <row r="30" spans="1:16" ht="15" customHeight="1" x14ac:dyDescent="0.25">
      <c r="A30" s="149"/>
      <c r="B30" s="150"/>
      <c r="C30" s="150"/>
      <c r="D30" s="150"/>
      <c r="E30" s="150"/>
      <c r="F30" s="150"/>
      <c r="G30" s="150"/>
      <c r="H30" s="150"/>
      <c r="I30" s="150"/>
      <c r="J30" s="150"/>
      <c r="K30" s="150"/>
      <c r="L30" s="150"/>
      <c r="M30" s="150"/>
      <c r="N30" s="150"/>
      <c r="O30" s="150"/>
      <c r="P30" s="150"/>
    </row>
    <row r="31" spans="1:16" ht="15" customHeight="1" x14ac:dyDescent="0.25">
      <c r="A31" s="149"/>
      <c r="B31" s="150"/>
      <c r="C31" s="150"/>
      <c r="D31" s="150"/>
      <c r="E31" s="150"/>
      <c r="F31" s="150"/>
      <c r="G31" s="150"/>
      <c r="H31" s="150"/>
      <c r="I31" s="150"/>
      <c r="J31" s="150"/>
      <c r="K31" s="150"/>
      <c r="L31" s="150"/>
      <c r="M31" s="150"/>
      <c r="N31" s="150"/>
      <c r="O31" s="150"/>
      <c r="P31" s="150"/>
    </row>
    <row r="32" spans="1:16" ht="15" customHeight="1" x14ac:dyDescent="0.25">
      <c r="A32" s="149"/>
      <c r="B32" s="150"/>
      <c r="C32" s="150"/>
      <c r="D32" s="150"/>
      <c r="E32" s="150"/>
      <c r="F32" s="150"/>
      <c r="G32" s="150"/>
      <c r="H32" s="150"/>
      <c r="I32" s="150"/>
      <c r="J32" s="150"/>
      <c r="K32" s="150"/>
      <c r="L32" s="150"/>
      <c r="M32" s="150"/>
      <c r="N32" s="150"/>
      <c r="O32" s="150"/>
      <c r="P32" s="150"/>
    </row>
    <row r="33" spans="1:16" ht="15" customHeight="1" x14ac:dyDescent="0.25">
      <c r="A33" s="149"/>
      <c r="B33" s="150"/>
      <c r="C33" s="150"/>
      <c r="D33" s="150"/>
      <c r="E33" s="150"/>
      <c r="F33" s="150"/>
      <c r="G33" s="150"/>
      <c r="H33" s="150"/>
      <c r="I33" s="150"/>
      <c r="J33" s="150"/>
      <c r="K33" s="150"/>
      <c r="L33" s="150"/>
      <c r="M33" s="150"/>
      <c r="N33" s="150"/>
      <c r="O33" s="150"/>
      <c r="P33" s="150"/>
    </row>
    <row r="34" spans="1:16" ht="15" customHeight="1" x14ac:dyDescent="0.25">
      <c r="A34" s="149"/>
      <c r="B34" s="150"/>
      <c r="C34" s="150"/>
      <c r="D34" s="150"/>
      <c r="E34" s="150"/>
      <c r="F34" s="150"/>
      <c r="G34" s="150"/>
      <c r="H34" s="150"/>
      <c r="I34" s="150"/>
      <c r="J34" s="150"/>
      <c r="K34" s="150"/>
      <c r="L34" s="150"/>
      <c r="M34" s="150"/>
      <c r="N34" s="150"/>
      <c r="O34" s="150"/>
      <c r="P34" s="150"/>
    </row>
    <row r="35" spans="1:16" ht="15" customHeight="1" x14ac:dyDescent="0.25">
      <c r="A35" s="149"/>
      <c r="B35" s="150"/>
      <c r="C35" s="150"/>
      <c r="D35" s="150"/>
      <c r="E35" s="150"/>
      <c r="F35" s="150"/>
      <c r="G35" s="150"/>
      <c r="H35" s="150"/>
      <c r="I35" s="150"/>
      <c r="J35" s="150"/>
      <c r="K35" s="150"/>
      <c r="L35" s="150"/>
      <c r="M35" s="150"/>
      <c r="N35" s="150"/>
      <c r="O35" s="150"/>
      <c r="P35" s="150"/>
    </row>
    <row r="36" spans="1:16" ht="15" customHeight="1" x14ac:dyDescent="0.25">
      <c r="A36" s="149"/>
      <c r="B36" s="150"/>
      <c r="C36" s="150"/>
      <c r="D36" s="150"/>
      <c r="E36" s="150"/>
      <c r="F36" s="150"/>
      <c r="G36" s="150"/>
      <c r="H36" s="150"/>
      <c r="I36" s="150"/>
      <c r="J36" s="150"/>
      <c r="K36" s="150"/>
      <c r="L36" s="150"/>
      <c r="M36" s="150"/>
      <c r="N36" s="150"/>
      <c r="O36" s="150"/>
      <c r="P36" s="150"/>
    </row>
    <row r="37" spans="1:16" ht="15" customHeight="1" x14ac:dyDescent="0.25">
      <c r="A37" s="149"/>
      <c r="B37" s="150"/>
      <c r="C37" s="150"/>
      <c r="D37" s="150"/>
      <c r="E37" s="150"/>
      <c r="F37" s="150"/>
      <c r="G37" s="150"/>
      <c r="H37" s="150"/>
      <c r="I37" s="150"/>
      <c r="J37" s="150"/>
      <c r="K37" s="150"/>
      <c r="L37" s="150"/>
      <c r="M37" s="150"/>
      <c r="N37" s="150"/>
      <c r="O37" s="150"/>
      <c r="P37" s="150"/>
    </row>
    <row r="38" spans="1:16" ht="15" customHeight="1" x14ac:dyDescent="0.25">
      <c r="A38" s="149"/>
      <c r="B38" s="150"/>
      <c r="C38" s="150"/>
      <c r="D38" s="150"/>
      <c r="E38" s="150"/>
      <c r="F38" s="150"/>
      <c r="G38" s="150"/>
      <c r="H38" s="150"/>
      <c r="I38" s="150"/>
      <c r="J38" s="150"/>
      <c r="K38" s="150"/>
      <c r="L38" s="150"/>
      <c r="M38" s="150"/>
      <c r="N38" s="150"/>
      <c r="O38" s="150"/>
      <c r="P38" s="150"/>
    </row>
    <row r="39" spans="1:16" ht="15" customHeight="1" x14ac:dyDescent="0.25">
      <c r="A39" s="149"/>
      <c r="B39" s="150"/>
      <c r="C39" s="150"/>
      <c r="D39" s="150"/>
      <c r="E39" s="150"/>
      <c r="F39" s="150"/>
      <c r="G39" s="150"/>
      <c r="H39" s="150"/>
      <c r="I39" s="150"/>
      <c r="J39" s="150"/>
      <c r="K39" s="150"/>
      <c r="L39" s="150"/>
      <c r="M39" s="150"/>
      <c r="N39" s="150"/>
      <c r="O39" s="150"/>
      <c r="P39" s="150"/>
    </row>
    <row r="40" spans="1:16" ht="15" customHeight="1" x14ac:dyDescent="0.25">
      <c r="A40" s="149"/>
      <c r="B40" s="150"/>
      <c r="C40" s="150"/>
      <c r="D40" s="150"/>
      <c r="E40" s="150"/>
      <c r="F40" s="150"/>
      <c r="G40" s="150"/>
      <c r="H40" s="150"/>
      <c r="I40" s="150"/>
      <c r="J40" s="150"/>
      <c r="K40" s="150"/>
      <c r="L40" s="150"/>
      <c r="M40" s="150"/>
      <c r="N40" s="150"/>
      <c r="O40" s="150"/>
      <c r="P40" s="150"/>
    </row>
    <row r="41" spans="1:16" ht="15" customHeight="1" x14ac:dyDescent="0.25">
      <c r="A41" s="149"/>
      <c r="B41" s="150"/>
      <c r="C41" s="150"/>
      <c r="D41" s="150"/>
      <c r="E41" s="150"/>
      <c r="F41" s="150"/>
      <c r="G41" s="150"/>
      <c r="H41" s="150"/>
      <c r="I41" s="150"/>
      <c r="J41" s="150"/>
      <c r="K41" s="150"/>
      <c r="L41" s="150"/>
      <c r="M41" s="150"/>
      <c r="N41" s="150"/>
      <c r="O41" s="150"/>
      <c r="P41" s="150"/>
    </row>
    <row r="42" spans="1:16" ht="15" customHeight="1" x14ac:dyDescent="0.25">
      <c r="A42" s="149"/>
      <c r="B42" s="150"/>
      <c r="C42" s="150"/>
      <c r="D42" s="150"/>
      <c r="E42" s="150"/>
      <c r="F42" s="150"/>
      <c r="G42" s="150"/>
      <c r="H42" s="150"/>
      <c r="I42" s="150"/>
      <c r="J42" s="150"/>
      <c r="K42" s="150"/>
      <c r="L42" s="150"/>
      <c r="M42" s="150"/>
      <c r="N42" s="150"/>
      <c r="O42" s="150"/>
      <c r="P42" s="150"/>
    </row>
    <row r="43" spans="1:16" ht="15" customHeight="1" x14ac:dyDescent="0.25">
      <c r="A43" s="149"/>
      <c r="B43" s="150"/>
      <c r="C43" s="150"/>
      <c r="D43" s="150"/>
      <c r="E43" s="150"/>
      <c r="F43" s="150"/>
      <c r="G43" s="150"/>
      <c r="H43" s="150"/>
      <c r="I43" s="150"/>
      <c r="J43" s="150"/>
      <c r="K43" s="150"/>
      <c r="L43" s="150"/>
      <c r="M43" s="150"/>
      <c r="N43" s="150"/>
      <c r="O43" s="150"/>
      <c r="P43" s="150"/>
    </row>
    <row r="44" spans="1:16" ht="15" customHeight="1" x14ac:dyDescent="0.25">
      <c r="A44" s="149"/>
      <c r="B44" s="150"/>
      <c r="C44" s="150"/>
      <c r="D44" s="150"/>
      <c r="E44" s="150"/>
      <c r="F44" s="150"/>
      <c r="G44" s="150"/>
      <c r="H44" s="150"/>
      <c r="I44" s="150"/>
      <c r="J44" s="150"/>
      <c r="K44" s="150"/>
      <c r="L44" s="150"/>
      <c r="M44" s="150"/>
      <c r="N44" s="150"/>
      <c r="O44" s="150"/>
      <c r="P44" s="150"/>
    </row>
    <row r="45" spans="1:16" ht="15" customHeight="1" x14ac:dyDescent="0.25">
      <c r="A45" s="149"/>
      <c r="B45" s="150"/>
      <c r="C45" s="150"/>
      <c r="D45" s="150"/>
      <c r="E45" s="150"/>
      <c r="F45" s="150"/>
      <c r="G45" s="150"/>
      <c r="H45" s="150"/>
      <c r="I45" s="150"/>
      <c r="J45" s="150"/>
      <c r="K45" s="150"/>
      <c r="L45" s="150"/>
      <c r="M45" s="150"/>
      <c r="N45" s="150"/>
      <c r="O45" s="150"/>
      <c r="P45" s="150"/>
    </row>
    <row r="46" spans="1:16" ht="15" customHeight="1" x14ac:dyDescent="0.25">
      <c r="A46" s="149"/>
      <c r="B46" s="150"/>
      <c r="C46" s="150"/>
      <c r="D46" s="150"/>
      <c r="E46" s="150"/>
      <c r="F46" s="150"/>
      <c r="G46" s="150"/>
      <c r="H46" s="150"/>
      <c r="I46" s="150"/>
      <c r="J46" s="150"/>
      <c r="K46" s="150"/>
      <c r="L46" s="150"/>
      <c r="M46" s="150"/>
      <c r="N46" s="150"/>
      <c r="O46" s="150"/>
      <c r="P46" s="150"/>
    </row>
    <row r="47" spans="1:16" ht="15" customHeight="1" x14ac:dyDescent="0.25">
      <c r="A47" s="149"/>
      <c r="B47" s="150"/>
      <c r="C47" s="150"/>
      <c r="D47" s="150"/>
      <c r="E47" s="150"/>
      <c r="F47" s="150"/>
      <c r="G47" s="150"/>
      <c r="H47" s="150"/>
      <c r="I47" s="150"/>
      <c r="J47" s="150"/>
      <c r="K47" s="150"/>
      <c r="L47" s="150"/>
      <c r="M47" s="150"/>
      <c r="N47" s="150"/>
      <c r="O47" s="150"/>
      <c r="P47" s="150"/>
    </row>
    <row r="48" spans="1:16" ht="15" customHeight="1" x14ac:dyDescent="0.25">
      <c r="A48" s="149"/>
      <c r="B48" s="150"/>
      <c r="C48" s="150"/>
      <c r="D48" s="150"/>
      <c r="E48" s="150"/>
      <c r="F48" s="150"/>
      <c r="G48" s="150"/>
      <c r="H48" s="150"/>
      <c r="I48" s="150"/>
      <c r="J48" s="150"/>
      <c r="K48" s="150"/>
      <c r="L48" s="150"/>
      <c r="M48" s="150"/>
      <c r="N48" s="150"/>
      <c r="O48" s="150"/>
      <c r="P48" s="150"/>
    </row>
    <row r="49" spans="1:16" ht="15" customHeight="1" x14ac:dyDescent="0.25">
      <c r="A49" s="149"/>
      <c r="B49" s="150"/>
      <c r="C49" s="150"/>
      <c r="D49" s="150"/>
      <c r="E49" s="150"/>
      <c r="F49" s="150"/>
      <c r="G49" s="150"/>
      <c r="H49" s="150"/>
      <c r="I49" s="150"/>
      <c r="J49" s="150"/>
      <c r="K49" s="150"/>
      <c r="L49" s="150"/>
      <c r="M49" s="150"/>
      <c r="N49" s="150"/>
      <c r="O49" s="150"/>
      <c r="P49" s="150"/>
    </row>
    <row r="50" spans="1:16" ht="15" customHeight="1" x14ac:dyDescent="0.25">
      <c r="A50" s="149"/>
      <c r="B50" s="150"/>
      <c r="C50" s="150"/>
      <c r="D50" s="150"/>
      <c r="E50" s="150"/>
      <c r="F50" s="150"/>
      <c r="G50" s="150"/>
      <c r="H50" s="150"/>
      <c r="I50" s="150"/>
      <c r="J50" s="150"/>
      <c r="K50" s="150"/>
      <c r="L50" s="150"/>
      <c r="M50" s="150"/>
      <c r="N50" s="150"/>
      <c r="O50" s="150"/>
      <c r="P50" s="150"/>
    </row>
    <row r="51" spans="1:16" ht="387" customHeight="1" x14ac:dyDescent="0.25">
      <c r="A51" s="149"/>
      <c r="B51" s="150"/>
      <c r="C51" s="150"/>
      <c r="D51" s="150"/>
      <c r="E51" s="150"/>
      <c r="F51" s="150"/>
      <c r="G51" s="150"/>
      <c r="H51" s="150"/>
      <c r="I51" s="150"/>
      <c r="J51" s="150"/>
      <c r="K51" s="150"/>
      <c r="L51" s="150"/>
      <c r="M51" s="150"/>
      <c r="N51" s="150"/>
      <c r="O51" s="150"/>
      <c r="P51" s="150"/>
    </row>
    <row r="52" spans="1:16" ht="12.75" customHeight="1" x14ac:dyDescent="0.25">
      <c r="A52" s="8"/>
      <c r="B52" s="8"/>
      <c r="C52" s="8"/>
      <c r="D52" s="8"/>
      <c r="E52" s="8"/>
      <c r="F52" s="8"/>
      <c r="G52" s="8"/>
      <c r="H52" s="8"/>
      <c r="I52" s="8"/>
      <c r="J52" s="8"/>
      <c r="K52" s="8"/>
      <c r="L52" s="8"/>
      <c r="M52" s="8"/>
      <c r="N52" s="8"/>
      <c r="O52" s="8"/>
    </row>
    <row r="53" spans="1:16" ht="12.75" customHeight="1" x14ac:dyDescent="0.25">
      <c r="A53" s="8"/>
      <c r="B53" s="8"/>
      <c r="C53" s="8"/>
      <c r="D53" s="8"/>
      <c r="E53" s="8"/>
      <c r="F53" s="8"/>
      <c r="G53" s="8"/>
      <c r="H53" s="8"/>
      <c r="I53" s="8"/>
      <c r="J53" s="8"/>
      <c r="K53" s="133" t="s">
        <v>400</v>
      </c>
      <c r="L53" s="134"/>
      <c r="M53" s="134"/>
      <c r="N53" s="134"/>
      <c r="O53" s="135"/>
    </row>
    <row r="54" spans="1:16" ht="12.75" customHeight="1" x14ac:dyDescent="0.25">
      <c r="A54" s="8"/>
      <c r="B54" s="8"/>
      <c r="C54" s="8"/>
      <c r="D54" s="8"/>
      <c r="E54" s="8"/>
      <c r="F54" s="8"/>
      <c r="G54" s="8"/>
      <c r="H54" s="8"/>
      <c r="I54" s="8"/>
      <c r="J54" s="8"/>
      <c r="K54" s="151"/>
      <c r="L54" s="152"/>
      <c r="M54" s="152"/>
      <c r="N54" s="152"/>
      <c r="O54" s="153"/>
    </row>
    <row r="55" spans="1:16" ht="12.75" customHeight="1" x14ac:dyDescent="0.25">
      <c r="A55" s="8"/>
      <c r="B55" s="8"/>
      <c r="C55" s="8"/>
      <c r="D55" s="8"/>
      <c r="E55" s="8"/>
      <c r="F55" s="8"/>
      <c r="G55" s="8"/>
      <c r="H55" s="8"/>
      <c r="I55" s="8"/>
      <c r="J55" s="8"/>
      <c r="K55" s="139"/>
      <c r="L55" s="140"/>
      <c r="M55" s="140"/>
      <c r="N55" s="140"/>
      <c r="O55" s="141"/>
    </row>
    <row r="56" spans="1:16" ht="12.75" customHeight="1" x14ac:dyDescent="0.25">
      <c r="A56" s="8"/>
      <c r="B56" s="8"/>
      <c r="C56" s="8"/>
      <c r="D56" s="8"/>
      <c r="E56" s="8"/>
      <c r="F56" s="8"/>
      <c r="G56" s="8"/>
      <c r="H56" s="8"/>
      <c r="I56" s="8"/>
      <c r="J56" s="8"/>
      <c r="K56" s="142"/>
      <c r="L56" s="143"/>
      <c r="M56" s="143"/>
      <c r="N56" s="143"/>
      <c r="O56" s="144"/>
    </row>
    <row r="57" spans="1:16" ht="14.25" customHeight="1" x14ac:dyDescent="0.25">
      <c r="A57" s="8"/>
      <c r="B57" s="8"/>
      <c r="C57" s="8"/>
      <c r="D57" s="8"/>
      <c r="E57" s="8"/>
      <c r="F57" s="8"/>
      <c r="G57" s="8"/>
      <c r="H57" s="8"/>
      <c r="I57" s="8"/>
      <c r="J57" s="8"/>
      <c r="K57" s="145"/>
      <c r="L57" s="146"/>
      <c r="M57" s="146"/>
      <c r="N57" s="146"/>
      <c r="O57" s="147"/>
    </row>
    <row r="58" spans="1:16" x14ac:dyDescent="0.25">
      <c r="A58" s="8"/>
      <c r="B58" s="8"/>
      <c r="C58" s="8"/>
      <c r="D58" s="8"/>
      <c r="E58" s="8"/>
      <c r="F58" s="8"/>
      <c r="G58" s="8"/>
      <c r="H58" s="8"/>
      <c r="I58" s="8"/>
      <c r="J58" s="8"/>
      <c r="K58" s="8"/>
      <c r="L58" s="8"/>
      <c r="M58" s="8"/>
      <c r="N58" s="8"/>
      <c r="O58" s="8"/>
    </row>
  </sheetData>
  <sheetProtection selectLockedCells="1" selectUnlockedCells="1"/>
  <mergeCells count="31">
    <mergeCell ref="A16:D16"/>
    <mergeCell ref="E16:H16"/>
    <mergeCell ref="J16:P16"/>
    <mergeCell ref="A14:D14"/>
    <mergeCell ref="E14:H14"/>
    <mergeCell ref="J14:P14"/>
    <mergeCell ref="A15:D15"/>
    <mergeCell ref="E15:H15"/>
    <mergeCell ref="J15:P15"/>
    <mergeCell ref="J9:P9"/>
    <mergeCell ref="A10:D10"/>
    <mergeCell ref="E10:H10"/>
    <mergeCell ref="J10:P10"/>
    <mergeCell ref="E13:H13"/>
    <mergeCell ref="J13:P13"/>
    <mergeCell ref="A19:P51"/>
    <mergeCell ref="K53:O54"/>
    <mergeCell ref="K55:O57"/>
    <mergeCell ref="A1:P1"/>
    <mergeCell ref="A12:D12"/>
    <mergeCell ref="E12:H12"/>
    <mergeCell ref="J12:P12"/>
    <mergeCell ref="A13:D13"/>
    <mergeCell ref="A18:P18"/>
    <mergeCell ref="A3:O8"/>
    <mergeCell ref="A11:D11"/>
    <mergeCell ref="E11:H11"/>
    <mergeCell ref="J11:P11"/>
    <mergeCell ref="P3:P8"/>
    <mergeCell ref="A9:D9"/>
    <mergeCell ref="E9:H9"/>
  </mergeCells>
  <dataValidations count="3">
    <dataValidation allowBlank="1" showErrorMessage="1" sqref="A3" xr:uid="{F431A2E3-EAF8-4BE8-9E11-07FAFD6E9C0B}"/>
    <dataValidation type="list" allowBlank="1" showInputMessage="1" showErrorMessage="1" sqref="E10" xr:uid="{C51BF244-19B2-47E1-BD61-EDA56B3217CD}">
      <formula1>"First Party, Second Party, Third Party"</formula1>
    </dataValidation>
    <dataValidation type="list" allowBlank="1" showErrorMessage="1" sqref="I10" xr:uid="{F12D29FA-8850-42B6-BA09-C2628AF65D82}">
      <formula1>"Initial,Renewal,Follow up,Unannounced"</formula1>
      <formula2>0</formula2>
    </dataValidation>
  </dataValidations>
  <pageMargins left="0.7" right="0.7" top="0.75" bottom="0.75" header="0.51180555555555551" footer="0.51180555555555551"/>
  <pageSetup paperSize="9" scale="36" firstPageNumber="0"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D7F25-7551-45DE-97F0-68FFA857309E}">
  <sheetPr>
    <tabColor indexed="27"/>
    <pageSetUpPr fitToPage="1"/>
  </sheetPr>
  <dimension ref="A3:AA61"/>
  <sheetViews>
    <sheetView view="pageBreakPreview" topLeftCell="A14" zoomScale="60" zoomScaleNormal="85" workbookViewId="0">
      <selection activeCell="A40" sqref="A40:XFD41"/>
    </sheetView>
  </sheetViews>
  <sheetFormatPr defaultColWidth="9.140625" defaultRowHeight="12.75" outlineLevelRow="1" x14ac:dyDescent="0.2"/>
  <cols>
    <col min="1" max="1" width="6.5703125" style="16" customWidth="1"/>
    <col min="2" max="2" width="22.7109375" style="16" customWidth="1"/>
    <col min="3" max="3" width="14.42578125" style="16" customWidth="1"/>
    <col min="4" max="4" width="8.28515625" style="16" customWidth="1"/>
    <col min="5" max="5" width="14.42578125" style="16" customWidth="1"/>
    <col min="6" max="6" width="8.5703125" style="32" customWidth="1"/>
    <col min="7" max="7" width="14.28515625" style="16" customWidth="1"/>
    <col min="8" max="8" width="9.42578125" style="16" customWidth="1"/>
    <col min="9" max="9" width="27.5703125" style="16" customWidth="1"/>
    <col min="10" max="11" width="10.42578125" style="16" customWidth="1"/>
    <col min="12" max="12" width="13" style="16" customWidth="1"/>
    <col min="13" max="13" width="12.28515625" style="16" customWidth="1"/>
    <col min="14" max="16" width="10.42578125" style="16" customWidth="1"/>
    <col min="17" max="17" width="10" style="16" customWidth="1"/>
    <col min="18" max="18" width="16.140625" style="16" customWidth="1"/>
    <col min="19" max="20" width="9.140625" style="16"/>
    <col min="21" max="21" width="13.28515625" style="16" customWidth="1"/>
    <col min="22" max="22" width="10.28515625" style="16" customWidth="1"/>
    <col min="23" max="16384" width="9.140625" style="16"/>
  </cols>
  <sheetData>
    <row r="3" spans="1:16" customFormat="1" ht="12.75" customHeight="1" x14ac:dyDescent="0.2">
      <c r="A3" s="108" t="s">
        <v>0</v>
      </c>
      <c r="B3" s="109"/>
      <c r="C3" s="109"/>
      <c r="D3" s="109"/>
      <c r="E3" s="109"/>
      <c r="F3" s="109"/>
      <c r="G3" s="109"/>
      <c r="H3" s="109"/>
      <c r="I3" s="109"/>
      <c r="J3" s="109"/>
      <c r="K3" s="109"/>
      <c r="L3" s="109"/>
      <c r="M3" s="109"/>
      <c r="N3" s="109"/>
      <c r="O3" s="109"/>
      <c r="P3" s="107"/>
    </row>
    <row r="4" spans="1:16" customFormat="1" ht="12.75" customHeight="1" x14ac:dyDescent="0.2">
      <c r="A4" s="110"/>
      <c r="B4" s="111"/>
      <c r="C4" s="111"/>
      <c r="D4" s="111"/>
      <c r="E4" s="111"/>
      <c r="F4" s="111"/>
      <c r="G4" s="111"/>
      <c r="H4" s="111"/>
      <c r="I4" s="111"/>
      <c r="J4" s="111"/>
      <c r="K4" s="111"/>
      <c r="L4" s="111"/>
      <c r="M4" s="111"/>
      <c r="N4" s="111"/>
      <c r="O4" s="111"/>
      <c r="P4" s="107"/>
    </row>
    <row r="5" spans="1:16" customFormat="1" ht="24.75" customHeight="1" x14ac:dyDescent="0.2">
      <c r="A5" s="110"/>
      <c r="B5" s="111"/>
      <c r="C5" s="111"/>
      <c r="D5" s="111"/>
      <c r="E5" s="111"/>
      <c r="F5" s="111"/>
      <c r="G5" s="111"/>
      <c r="H5" s="111"/>
      <c r="I5" s="111"/>
      <c r="J5" s="111"/>
      <c r="K5" s="111"/>
      <c r="L5" s="111"/>
      <c r="M5" s="111"/>
      <c r="N5" s="111"/>
      <c r="O5" s="111"/>
      <c r="P5" s="107"/>
    </row>
    <row r="6" spans="1:16" customFormat="1" ht="12.75" customHeight="1" x14ac:dyDescent="0.2">
      <c r="A6" s="110"/>
      <c r="B6" s="111"/>
      <c r="C6" s="111"/>
      <c r="D6" s="111"/>
      <c r="E6" s="111"/>
      <c r="F6" s="111"/>
      <c r="G6" s="111"/>
      <c r="H6" s="111"/>
      <c r="I6" s="111"/>
      <c r="J6" s="111"/>
      <c r="K6" s="111"/>
      <c r="L6" s="111"/>
      <c r="M6" s="111"/>
      <c r="N6" s="111"/>
      <c r="O6" s="111"/>
      <c r="P6" s="107"/>
    </row>
    <row r="7" spans="1:16" customFormat="1" ht="12.75" customHeight="1" x14ac:dyDescent="0.2">
      <c r="A7" s="110"/>
      <c r="B7" s="111"/>
      <c r="C7" s="111"/>
      <c r="D7" s="111"/>
      <c r="E7" s="111"/>
      <c r="F7" s="111"/>
      <c r="G7" s="111"/>
      <c r="H7" s="111"/>
      <c r="I7" s="111"/>
      <c r="J7" s="111"/>
      <c r="K7" s="111"/>
      <c r="L7" s="111"/>
      <c r="M7" s="111"/>
      <c r="N7" s="111"/>
      <c r="O7" s="111"/>
      <c r="P7" s="107"/>
    </row>
    <row r="9" spans="1:16" ht="20.100000000000001" customHeight="1" outlineLevel="1" x14ac:dyDescent="0.2">
      <c r="A9" s="177" t="s">
        <v>405</v>
      </c>
      <c r="B9" s="177"/>
      <c r="C9" s="177"/>
      <c r="D9" s="177"/>
      <c r="E9" s="177"/>
      <c r="F9" s="177"/>
      <c r="G9" s="177"/>
      <c r="H9" s="177"/>
      <c r="I9" s="177"/>
      <c r="J9" s="177"/>
      <c r="K9" s="177"/>
      <c r="L9" s="177"/>
      <c r="M9" s="177"/>
      <c r="N9" s="177"/>
      <c r="O9" s="177"/>
      <c r="P9" s="177"/>
    </row>
    <row r="10" spans="1:16" ht="26.25" customHeight="1" outlineLevel="1" x14ac:dyDescent="0.2">
      <c r="A10" s="119" t="s">
        <v>2</v>
      </c>
      <c r="B10" s="120"/>
      <c r="C10" s="120"/>
      <c r="D10" s="121"/>
      <c r="E10" s="104"/>
      <c r="F10" s="105"/>
      <c r="G10" s="105"/>
      <c r="H10" s="106"/>
      <c r="I10" s="12" t="s">
        <v>3</v>
      </c>
      <c r="J10" s="103"/>
      <c r="K10" s="103"/>
      <c r="L10" s="103"/>
      <c r="M10" s="103"/>
      <c r="N10" s="103"/>
      <c r="O10" s="103"/>
      <c r="P10" s="103"/>
    </row>
    <row r="11" spans="1:16" ht="27" customHeight="1" outlineLevel="1" x14ac:dyDescent="0.2">
      <c r="A11" s="116" t="s">
        <v>4</v>
      </c>
      <c r="B11" s="117"/>
      <c r="C11" s="117"/>
      <c r="D11" s="118"/>
      <c r="E11" s="104"/>
      <c r="F11" s="105"/>
      <c r="G11" s="105"/>
      <c r="H11" s="106"/>
      <c r="I11" s="12" t="s">
        <v>5</v>
      </c>
      <c r="J11" s="103"/>
      <c r="K11" s="103"/>
      <c r="L11" s="103"/>
      <c r="M11" s="103"/>
      <c r="N11" s="103"/>
      <c r="O11" s="103"/>
      <c r="P11" s="103"/>
    </row>
    <row r="12" spans="1:16" ht="38.25" outlineLevel="1" x14ac:dyDescent="0.2">
      <c r="A12" s="116" t="s">
        <v>6</v>
      </c>
      <c r="B12" s="117"/>
      <c r="C12" s="117"/>
      <c r="D12" s="118"/>
      <c r="E12" s="104"/>
      <c r="F12" s="105"/>
      <c r="G12" s="105"/>
      <c r="H12" s="106"/>
      <c r="I12" s="12" t="s">
        <v>7</v>
      </c>
      <c r="J12" s="103"/>
      <c r="K12" s="103"/>
      <c r="L12" s="103"/>
      <c r="M12" s="103"/>
      <c r="N12" s="103"/>
      <c r="O12" s="103"/>
      <c r="P12" s="103"/>
    </row>
    <row r="13" spans="1:16" ht="38.25" outlineLevel="1" x14ac:dyDescent="0.2">
      <c r="A13" s="116" t="s">
        <v>8</v>
      </c>
      <c r="B13" s="117"/>
      <c r="C13" s="117"/>
      <c r="D13" s="118"/>
      <c r="E13" s="104"/>
      <c r="F13" s="105"/>
      <c r="G13" s="105"/>
      <c r="H13" s="106"/>
      <c r="I13" s="12" t="s">
        <v>9</v>
      </c>
      <c r="J13" s="103"/>
      <c r="K13" s="103"/>
      <c r="L13" s="103"/>
      <c r="M13" s="103"/>
      <c r="N13" s="103"/>
      <c r="O13" s="103"/>
      <c r="P13" s="103"/>
    </row>
    <row r="14" spans="1:16" ht="38.25" outlineLevel="1" x14ac:dyDescent="0.2">
      <c r="A14" s="116" t="s">
        <v>10</v>
      </c>
      <c r="B14" s="117"/>
      <c r="C14" s="117"/>
      <c r="D14" s="118"/>
      <c r="E14" s="104"/>
      <c r="F14" s="105"/>
      <c r="G14" s="105"/>
      <c r="H14" s="106"/>
      <c r="I14" s="12" t="s">
        <v>11</v>
      </c>
      <c r="J14" s="103"/>
      <c r="K14" s="103"/>
      <c r="L14" s="103"/>
      <c r="M14" s="103"/>
      <c r="N14" s="103"/>
      <c r="O14" s="103"/>
      <c r="P14" s="103"/>
    </row>
    <row r="15" spans="1:16" ht="38.25" outlineLevel="1" x14ac:dyDescent="0.2">
      <c r="A15" s="116" t="s">
        <v>12</v>
      </c>
      <c r="B15" s="117"/>
      <c r="C15" s="117"/>
      <c r="D15" s="118"/>
      <c r="E15" s="104"/>
      <c r="F15" s="105"/>
      <c r="G15" s="105"/>
      <c r="H15" s="106"/>
      <c r="I15" s="12" t="s">
        <v>13</v>
      </c>
      <c r="J15" s="103"/>
      <c r="K15" s="103"/>
      <c r="L15" s="103"/>
      <c r="M15" s="103"/>
      <c r="N15" s="103"/>
      <c r="O15" s="103"/>
      <c r="P15" s="103"/>
    </row>
    <row r="16" spans="1:16" ht="60" customHeight="1" outlineLevel="1" x14ac:dyDescent="0.2">
      <c r="A16" s="116" t="s">
        <v>14</v>
      </c>
      <c r="B16" s="117"/>
      <c r="C16" s="117"/>
      <c r="D16" s="118"/>
      <c r="E16" s="104"/>
      <c r="F16" s="105"/>
      <c r="G16" s="105"/>
      <c r="H16" s="106"/>
      <c r="I16" s="12" t="s">
        <v>15</v>
      </c>
      <c r="J16" s="103"/>
      <c r="K16" s="103"/>
      <c r="L16" s="103"/>
      <c r="M16" s="103"/>
      <c r="N16" s="103"/>
      <c r="O16" s="103"/>
      <c r="P16" s="103"/>
    </row>
    <row r="17" spans="1:27" ht="29.25" customHeight="1" outlineLevel="1" x14ac:dyDescent="0.2">
      <c r="A17" s="116" t="s">
        <v>16</v>
      </c>
      <c r="B17" s="117"/>
      <c r="C17" s="117"/>
      <c r="D17" s="118"/>
      <c r="E17" s="104"/>
      <c r="F17" s="105"/>
      <c r="G17" s="105"/>
      <c r="H17" s="106"/>
      <c r="I17" s="12" t="s">
        <v>17</v>
      </c>
      <c r="J17" s="103"/>
      <c r="K17" s="103"/>
      <c r="L17" s="103"/>
      <c r="M17" s="103"/>
      <c r="N17" s="103"/>
      <c r="O17" s="103"/>
      <c r="P17" s="103"/>
    </row>
    <row r="18" spans="1:27" ht="12.75" customHeight="1" x14ac:dyDescent="0.2">
      <c r="A18" s="19"/>
      <c r="B18" s="20"/>
      <c r="C18" s="20"/>
      <c r="D18" s="20"/>
      <c r="E18" s="20"/>
      <c r="F18" s="20"/>
      <c r="G18" s="21"/>
      <c r="H18" s="21"/>
      <c r="I18" s="21"/>
      <c r="J18" s="21"/>
      <c r="K18" s="21"/>
      <c r="L18" s="21"/>
      <c r="M18" s="22"/>
      <c r="N18" s="21"/>
      <c r="O18" s="23"/>
      <c r="P18" s="17"/>
    </row>
    <row r="19" spans="1:27" ht="20.100000000000001" customHeight="1" x14ac:dyDescent="0.2">
      <c r="A19" s="178" t="s">
        <v>406</v>
      </c>
      <c r="B19" s="178"/>
      <c r="C19" s="178"/>
      <c r="D19" s="178"/>
      <c r="E19" s="178"/>
      <c r="F19" s="178"/>
      <c r="G19" s="178"/>
      <c r="H19" s="178"/>
      <c r="I19" s="178"/>
      <c r="J19" s="178"/>
      <c r="K19" s="178"/>
      <c r="L19" s="178"/>
      <c r="M19" s="178"/>
      <c r="N19" s="178"/>
      <c r="O19" s="178"/>
      <c r="P19" s="178"/>
    </row>
    <row r="20" spans="1:27" ht="18.75" customHeight="1" x14ac:dyDescent="0.2">
      <c r="A20" s="185" t="s">
        <v>407</v>
      </c>
      <c r="B20" s="186"/>
      <c r="C20" s="186"/>
      <c r="D20" s="186"/>
      <c r="E20" s="186"/>
      <c r="F20" s="186"/>
      <c r="G20" s="186"/>
      <c r="H20" s="186"/>
      <c r="I20" s="186"/>
      <c r="J20" s="186"/>
      <c r="K20" s="186"/>
      <c r="L20" s="186"/>
      <c r="M20" s="187"/>
      <c r="N20" s="188"/>
      <c r="O20" s="189"/>
      <c r="P20" s="190"/>
      <c r="R20" s="24"/>
      <c r="AA20" s="16">
        <v>1</v>
      </c>
    </row>
    <row r="21" spans="1:27" ht="18.75" customHeight="1" x14ac:dyDescent="0.2">
      <c r="A21" s="185" t="s">
        <v>408</v>
      </c>
      <c r="B21" s="186"/>
      <c r="C21" s="186"/>
      <c r="D21" s="186"/>
      <c r="E21" s="186"/>
      <c r="F21" s="186"/>
      <c r="G21" s="186"/>
      <c r="H21" s="186"/>
      <c r="I21" s="186"/>
      <c r="J21" s="186"/>
      <c r="K21" s="186"/>
      <c r="L21" s="186"/>
      <c r="M21" s="187"/>
      <c r="N21" s="191" t="e">
        <f>C40+E40+G40</f>
        <v>#REF!</v>
      </c>
      <c r="O21" s="192"/>
      <c r="P21" s="193"/>
      <c r="Q21" s="24"/>
      <c r="R21" s="24"/>
      <c r="AA21" s="16">
        <v>2</v>
      </c>
    </row>
    <row r="22" spans="1:27" ht="18.75" customHeight="1" x14ac:dyDescent="0.2">
      <c r="A22" s="185" t="s">
        <v>409</v>
      </c>
      <c r="B22" s="186"/>
      <c r="C22" s="186"/>
      <c r="D22" s="186"/>
      <c r="E22" s="186"/>
      <c r="F22" s="186"/>
      <c r="G22" s="186"/>
      <c r="H22" s="186"/>
      <c r="I22" s="186"/>
      <c r="J22" s="186"/>
      <c r="K22" s="186"/>
      <c r="L22" s="186"/>
      <c r="M22" s="187"/>
      <c r="N22" s="194" t="e">
        <f>N21*2</f>
        <v>#REF!</v>
      </c>
      <c r="O22" s="195"/>
      <c r="P22" s="196"/>
      <c r="Q22" s="24"/>
      <c r="R22" s="24"/>
      <c r="AA22" s="16">
        <v>3</v>
      </c>
    </row>
    <row r="23" spans="1:27" ht="15" x14ac:dyDescent="0.2">
      <c r="A23" s="33"/>
      <c r="B23" s="33"/>
      <c r="C23" s="33"/>
      <c r="D23" s="33"/>
      <c r="E23" s="33"/>
      <c r="F23" s="33"/>
      <c r="G23" s="33"/>
      <c r="H23" s="33"/>
      <c r="I23" s="33"/>
      <c r="J23" s="33"/>
      <c r="K23" s="33"/>
      <c r="L23" s="33"/>
      <c r="M23" s="33"/>
      <c r="N23" s="33"/>
      <c r="O23" s="34"/>
      <c r="P23" s="34"/>
      <c r="Q23" s="24"/>
      <c r="R23" s="24"/>
      <c r="AA23" s="16">
        <v>5</v>
      </c>
    </row>
    <row r="24" spans="1:27" ht="19.5" customHeight="1" x14ac:dyDescent="0.2">
      <c r="A24" s="185" t="s">
        <v>410</v>
      </c>
      <c r="B24" s="186"/>
      <c r="C24" s="186"/>
      <c r="D24" s="186"/>
      <c r="E24" s="186"/>
      <c r="F24" s="186"/>
      <c r="G24" s="186"/>
      <c r="H24" s="186"/>
      <c r="I24" s="186"/>
      <c r="J24" s="186"/>
      <c r="K24" s="186"/>
      <c r="L24" s="186"/>
      <c r="M24" s="187"/>
      <c r="N24" s="179" t="e">
        <f>D40+F40+H40</f>
        <v>#REF!</v>
      </c>
      <c r="O24" s="180"/>
      <c r="P24" s="181"/>
      <c r="Q24" s="24"/>
      <c r="R24" s="24"/>
      <c r="AA24" s="16">
        <v>6</v>
      </c>
    </row>
    <row r="25" spans="1:27" ht="19.5" customHeight="1" x14ac:dyDescent="0.2">
      <c r="A25" s="185" t="s">
        <v>411</v>
      </c>
      <c r="B25" s="186"/>
      <c r="C25" s="186"/>
      <c r="D25" s="186"/>
      <c r="E25" s="186"/>
      <c r="F25" s="186"/>
      <c r="G25" s="186"/>
      <c r="H25" s="186"/>
      <c r="I25" s="186"/>
      <c r="J25" s="186"/>
      <c r="K25" s="186"/>
      <c r="L25" s="186"/>
      <c r="M25" s="187"/>
      <c r="N25" s="182" t="e">
        <f>C42</f>
        <v>#REF!</v>
      </c>
      <c r="O25" s="183"/>
      <c r="P25" s="184"/>
      <c r="Q25" s="24"/>
      <c r="R25" s="24"/>
    </row>
    <row r="26" spans="1:27" ht="12.75" customHeight="1" x14ac:dyDescent="0.2">
      <c r="A26" s="17"/>
      <c r="B26" s="17"/>
      <c r="C26" s="17"/>
      <c r="D26" s="17"/>
      <c r="E26" s="17"/>
      <c r="F26" s="17"/>
      <c r="G26" s="17"/>
      <c r="H26" s="18"/>
      <c r="I26" s="17"/>
      <c r="J26" s="35"/>
      <c r="K26" s="36"/>
      <c r="L26" s="36"/>
      <c r="M26" s="36"/>
      <c r="N26" s="36"/>
      <c r="O26" s="36"/>
      <c r="P26" s="36"/>
      <c r="Q26" s="24"/>
      <c r="R26" s="24"/>
    </row>
    <row r="27" spans="1:27" ht="12.75" customHeight="1" x14ac:dyDescent="0.2">
      <c r="A27" s="17"/>
      <c r="B27" s="17"/>
      <c r="C27" s="17"/>
      <c r="D27" s="17"/>
      <c r="E27" s="17"/>
      <c r="F27" s="17"/>
      <c r="G27" s="17"/>
      <c r="H27" s="18"/>
      <c r="I27" s="17"/>
      <c r="J27" s="35"/>
      <c r="K27" s="36"/>
      <c r="L27" s="36"/>
      <c r="M27" s="36"/>
      <c r="N27" s="36"/>
      <c r="O27" s="36"/>
      <c r="P27" s="36"/>
      <c r="Q27" s="24"/>
      <c r="R27" s="24"/>
    </row>
    <row r="28" spans="1:27" ht="12.75" customHeight="1" x14ac:dyDescent="0.2">
      <c r="A28" s="17"/>
      <c r="B28" s="17"/>
      <c r="C28" s="17"/>
      <c r="D28" s="17"/>
      <c r="E28" s="17"/>
      <c r="F28" s="17"/>
      <c r="G28" s="17"/>
      <c r="H28" s="18"/>
      <c r="I28" s="17"/>
      <c r="J28" s="35"/>
      <c r="K28" s="36"/>
      <c r="L28" s="36"/>
      <c r="M28" s="36"/>
      <c r="N28" s="36"/>
      <c r="O28" s="36"/>
      <c r="P28" s="36"/>
      <c r="Q28" s="24"/>
      <c r="R28" s="24"/>
    </row>
    <row r="29" spans="1:27" ht="20.25" x14ac:dyDescent="0.2">
      <c r="A29" s="171" t="s">
        <v>412</v>
      </c>
      <c r="B29" s="176" t="s">
        <v>413</v>
      </c>
      <c r="C29" s="164" t="s">
        <v>414</v>
      </c>
      <c r="D29" s="164"/>
      <c r="E29" s="164" t="s">
        <v>415</v>
      </c>
      <c r="F29" s="164"/>
      <c r="G29" s="164" t="s">
        <v>416</v>
      </c>
      <c r="H29" s="164"/>
      <c r="I29" s="20"/>
      <c r="J29" s="20"/>
      <c r="K29" s="20"/>
      <c r="L29" s="20"/>
      <c r="M29" s="20"/>
      <c r="N29" s="20"/>
      <c r="O29" s="20"/>
      <c r="P29" s="20"/>
      <c r="Q29" s="25"/>
    </row>
    <row r="30" spans="1:27" ht="25.5" x14ac:dyDescent="0.2">
      <c r="A30" s="172"/>
      <c r="B30" s="176"/>
      <c r="C30" s="38" t="s">
        <v>417</v>
      </c>
      <c r="D30" s="47" t="s">
        <v>418</v>
      </c>
      <c r="E30" s="38" t="s">
        <v>417</v>
      </c>
      <c r="F30" s="47" t="s">
        <v>418</v>
      </c>
      <c r="G30" s="38" t="s">
        <v>417</v>
      </c>
      <c r="H30" s="47" t="s">
        <v>418</v>
      </c>
      <c r="I30" s="20"/>
      <c r="J30" s="20"/>
      <c r="K30" s="20"/>
      <c r="L30" s="20"/>
      <c r="M30" s="20"/>
      <c r="N30" s="20"/>
      <c r="O30" s="20"/>
      <c r="P30" s="20"/>
      <c r="Q30" s="25"/>
    </row>
    <row r="31" spans="1:27" ht="38.25" x14ac:dyDescent="0.2">
      <c r="A31" s="26">
        <v>1</v>
      </c>
      <c r="B31" s="37" t="s">
        <v>419</v>
      </c>
      <c r="C31" s="45">
        <f>COUNTIF('REEL Regenerative Tool-Gin'!L23:L41,"FC")</f>
        <v>0</v>
      </c>
      <c r="D31" s="48">
        <f>C31*2</f>
        <v>0</v>
      </c>
      <c r="E31" s="45">
        <f>COUNTIF('REEL Regenerative Tool-Gin'!L23:L41,"PC")</f>
        <v>0</v>
      </c>
      <c r="F31" s="48">
        <f>E31</f>
        <v>0</v>
      </c>
      <c r="G31" s="45">
        <f>COUNTIF('REEL Regenerative Tool-Gin'!L23:L41,"NC")</f>
        <v>0</v>
      </c>
      <c r="H31" s="48">
        <f>G31*0</f>
        <v>0</v>
      </c>
      <c r="I31" s="20"/>
      <c r="J31" s="20"/>
      <c r="K31" s="20"/>
      <c r="L31" s="20"/>
      <c r="M31" s="20"/>
      <c r="N31" s="20"/>
      <c r="O31" s="20"/>
      <c r="P31" s="20"/>
      <c r="Q31" s="25"/>
    </row>
    <row r="32" spans="1:27" ht="25.5" x14ac:dyDescent="0.2">
      <c r="A32" s="26">
        <v>2</v>
      </c>
      <c r="B32" s="37" t="s">
        <v>146</v>
      </c>
      <c r="C32" s="45" t="e">
        <f>COUNTIF('REEL Regenerative Tool-Gin'!#REF!,"FC")</f>
        <v>#REF!</v>
      </c>
      <c r="D32" s="48" t="e">
        <f t="shared" ref="D32:D39" si="0">C32*2</f>
        <v>#REF!</v>
      </c>
      <c r="E32" s="45" t="e">
        <f>COUNTIF('REEL Regenerative Tool-Gin'!#REF!,"PC")</f>
        <v>#REF!</v>
      </c>
      <c r="F32" s="48" t="e">
        <f t="shared" ref="F32:F39" si="1">E32</f>
        <v>#REF!</v>
      </c>
      <c r="G32" s="45" t="e">
        <f>COUNTIF('REEL Regenerative Tool-Gin'!#REF!,"NC")</f>
        <v>#REF!</v>
      </c>
      <c r="H32" s="48" t="e">
        <f t="shared" ref="H32:H39" si="2">G32*0</f>
        <v>#REF!</v>
      </c>
      <c r="I32" s="20"/>
      <c r="J32" s="20"/>
      <c r="K32" s="20"/>
      <c r="L32" s="20"/>
      <c r="M32" s="20"/>
      <c r="N32" s="20"/>
      <c r="O32" s="20"/>
      <c r="P32" s="20"/>
      <c r="Q32" s="25"/>
    </row>
    <row r="33" spans="1:17" ht="38.25" x14ac:dyDescent="0.2">
      <c r="A33" s="26">
        <v>3</v>
      </c>
      <c r="B33" s="37" t="s">
        <v>154</v>
      </c>
      <c r="C33" s="45" t="e">
        <f>COUNTIF('REEL Regenerative Tool-Gin'!#REF!,"FC")</f>
        <v>#REF!</v>
      </c>
      <c r="D33" s="48" t="e">
        <f t="shared" si="0"/>
        <v>#REF!</v>
      </c>
      <c r="E33" s="45" t="e">
        <f>COUNTIF('REEL Regenerative Tool-Gin'!#REF!,"PC")</f>
        <v>#REF!</v>
      </c>
      <c r="F33" s="48" t="e">
        <f t="shared" si="1"/>
        <v>#REF!</v>
      </c>
      <c r="G33" s="45" t="e">
        <f>COUNTIF('REEL Regenerative Tool-Gin'!#REF!,"NC")</f>
        <v>#REF!</v>
      </c>
      <c r="H33" s="48" t="e">
        <f t="shared" si="2"/>
        <v>#REF!</v>
      </c>
      <c r="I33" s="20"/>
      <c r="J33" s="20"/>
      <c r="K33" s="20"/>
      <c r="L33" s="20"/>
      <c r="M33" s="20"/>
      <c r="N33" s="20"/>
      <c r="O33" s="20"/>
      <c r="P33" s="20"/>
      <c r="Q33" s="25"/>
    </row>
    <row r="34" spans="1:17" ht="20.25" x14ac:dyDescent="0.2">
      <c r="A34" s="26">
        <v>4</v>
      </c>
      <c r="B34" s="37" t="s">
        <v>165</v>
      </c>
      <c r="C34" s="45" t="e">
        <f>COUNTIF('REEL Regenerative Tool-Gin'!#REF!,"FC")</f>
        <v>#REF!</v>
      </c>
      <c r="D34" s="48" t="e">
        <f t="shared" si="0"/>
        <v>#REF!</v>
      </c>
      <c r="E34" s="45" t="e">
        <f>COUNTIF('REEL Regenerative Tool-Gin'!#REF!,"PC")</f>
        <v>#REF!</v>
      </c>
      <c r="F34" s="48" t="e">
        <f t="shared" si="1"/>
        <v>#REF!</v>
      </c>
      <c r="G34" s="45" t="e">
        <f>COUNTIF('REEL Regenerative Tool-Gin'!#REF!,"NC")</f>
        <v>#REF!</v>
      </c>
      <c r="H34" s="48" t="e">
        <f t="shared" si="2"/>
        <v>#REF!</v>
      </c>
      <c r="I34" s="20"/>
      <c r="J34" s="20"/>
      <c r="K34" s="20"/>
      <c r="L34" s="20"/>
      <c r="M34" s="20"/>
      <c r="N34" s="20"/>
      <c r="O34" s="20"/>
      <c r="P34" s="20"/>
      <c r="Q34" s="25"/>
    </row>
    <row r="35" spans="1:17" ht="18.95" customHeight="1" x14ac:dyDescent="0.2">
      <c r="A35" s="26">
        <v>5</v>
      </c>
      <c r="B35" s="37" t="s">
        <v>187</v>
      </c>
      <c r="C35" s="45" t="e">
        <f>COUNTIF('REEL Regenerative Tool-Gin'!#REF!,"FC")</f>
        <v>#REF!</v>
      </c>
      <c r="D35" s="48" t="e">
        <f t="shared" si="0"/>
        <v>#REF!</v>
      </c>
      <c r="E35" s="45" t="e">
        <f>COUNTIF('REEL Regenerative Tool-Gin'!#REF!,"PC")</f>
        <v>#REF!</v>
      </c>
      <c r="F35" s="48" t="e">
        <f t="shared" si="1"/>
        <v>#REF!</v>
      </c>
      <c r="G35" s="45" t="e">
        <f>COUNTIF('REEL Regenerative Tool-Gin'!#REF!,"NC")</f>
        <v>#REF!</v>
      </c>
      <c r="H35" s="48" t="e">
        <f t="shared" si="2"/>
        <v>#REF!</v>
      </c>
      <c r="I35" s="20"/>
      <c r="J35" s="20"/>
      <c r="K35" s="20"/>
      <c r="L35" s="20"/>
      <c r="M35" s="20"/>
      <c r="N35" s="20"/>
      <c r="O35" s="20"/>
      <c r="P35" s="20"/>
      <c r="Q35" s="25"/>
    </row>
    <row r="36" spans="1:17" ht="63.75" x14ac:dyDescent="0.2">
      <c r="A36" s="26">
        <v>6</v>
      </c>
      <c r="B36" s="37" t="s">
        <v>420</v>
      </c>
      <c r="C36" s="45" t="e">
        <f>COUNTIF('REEL Regenerative Tool-Gin'!#REF!,"FC")</f>
        <v>#REF!</v>
      </c>
      <c r="D36" s="48" t="e">
        <f t="shared" si="0"/>
        <v>#REF!</v>
      </c>
      <c r="E36" s="45" t="e">
        <f>COUNTIF('REEL Regenerative Tool-Gin'!#REF!,"PC")</f>
        <v>#REF!</v>
      </c>
      <c r="F36" s="48" t="e">
        <f t="shared" si="1"/>
        <v>#REF!</v>
      </c>
      <c r="G36" s="45" t="e">
        <f>COUNTIF('REEL Regenerative Tool-Gin'!#REF!,"NC")</f>
        <v>#REF!</v>
      </c>
      <c r="H36" s="48" t="e">
        <f t="shared" si="2"/>
        <v>#REF!</v>
      </c>
      <c r="I36" s="20"/>
      <c r="J36" s="20"/>
      <c r="K36" s="20"/>
      <c r="L36" s="20"/>
      <c r="M36" s="20"/>
      <c r="N36" s="20"/>
      <c r="O36" s="20"/>
      <c r="P36" s="20"/>
      <c r="Q36" s="25"/>
    </row>
    <row r="37" spans="1:17" ht="18.95" customHeight="1" x14ac:dyDescent="0.2">
      <c r="A37" s="26">
        <v>7</v>
      </c>
      <c r="B37" s="37" t="s">
        <v>421</v>
      </c>
      <c r="C37" s="45" t="e">
        <f>COUNTIF('REEL Regenerative Tool-Gin'!#REF!,"FC")</f>
        <v>#REF!</v>
      </c>
      <c r="D37" s="48" t="e">
        <f t="shared" si="0"/>
        <v>#REF!</v>
      </c>
      <c r="E37" s="45" t="e">
        <f>COUNTIF('REEL Regenerative Tool-Gin'!#REF!,"PC")</f>
        <v>#REF!</v>
      </c>
      <c r="F37" s="48" t="e">
        <f t="shared" si="1"/>
        <v>#REF!</v>
      </c>
      <c r="G37" s="45" t="e">
        <f>COUNTIF('REEL Regenerative Tool-Gin'!#REF!,"NC")</f>
        <v>#REF!</v>
      </c>
      <c r="H37" s="48" t="e">
        <f t="shared" si="2"/>
        <v>#REF!</v>
      </c>
      <c r="I37" s="20"/>
      <c r="J37" s="20"/>
      <c r="K37" s="20"/>
      <c r="L37" s="20"/>
      <c r="M37" s="20"/>
      <c r="N37" s="20"/>
      <c r="O37" s="20"/>
      <c r="P37" s="20"/>
      <c r="Q37" s="25"/>
    </row>
    <row r="38" spans="1:17" ht="18.95" customHeight="1" x14ac:dyDescent="0.2">
      <c r="A38" s="26">
        <v>8</v>
      </c>
      <c r="B38" s="37" t="s">
        <v>422</v>
      </c>
      <c r="C38" s="45" t="e">
        <f>COUNTIF('REEL Regenerative Tool-Gin'!#REF!,"FC")</f>
        <v>#REF!</v>
      </c>
      <c r="D38" s="48" t="e">
        <f t="shared" si="0"/>
        <v>#REF!</v>
      </c>
      <c r="E38" s="45" t="e">
        <f>COUNTIF('REEL Regenerative Tool-Gin'!#REF!,"PC")</f>
        <v>#REF!</v>
      </c>
      <c r="F38" s="48" t="e">
        <f t="shared" si="1"/>
        <v>#REF!</v>
      </c>
      <c r="G38" s="45" t="e">
        <f>COUNTIF('REEL Regenerative Tool-Gin'!#REF!,"NC")</f>
        <v>#REF!</v>
      </c>
      <c r="H38" s="48" t="e">
        <f t="shared" si="2"/>
        <v>#REF!</v>
      </c>
      <c r="I38" s="20"/>
      <c r="J38" s="20"/>
      <c r="K38" s="20"/>
      <c r="L38" s="20"/>
      <c r="M38" s="20"/>
      <c r="N38" s="20"/>
      <c r="O38" s="20"/>
      <c r="P38" s="20"/>
      <c r="Q38" s="25"/>
    </row>
    <row r="39" spans="1:17" ht="18.95" customHeight="1" thickBot="1" x14ac:dyDescent="0.25">
      <c r="A39" s="26">
        <v>9</v>
      </c>
      <c r="B39" s="37" t="s">
        <v>220</v>
      </c>
      <c r="C39" s="45">
        <f>COUNTIF('REEL Regenerative Tool-Gin'!L45:L107,"FC")</f>
        <v>0</v>
      </c>
      <c r="D39" s="48">
        <f t="shared" si="0"/>
        <v>0</v>
      </c>
      <c r="E39" s="45">
        <f>COUNTIF('REEL Regenerative Tool-Gin'!L45:L107,"PC")</f>
        <v>0</v>
      </c>
      <c r="F39" s="48">
        <f t="shared" si="1"/>
        <v>0</v>
      </c>
      <c r="G39" s="45">
        <f>COUNTIF('REEL Regenerative Tool-Gin'!L45:L107,"NC")</f>
        <v>0</v>
      </c>
      <c r="H39" s="48">
        <f t="shared" si="2"/>
        <v>0</v>
      </c>
      <c r="I39" s="20"/>
      <c r="J39" s="20"/>
      <c r="K39" s="20"/>
      <c r="L39" s="20"/>
      <c r="M39" s="20"/>
      <c r="N39" s="20"/>
      <c r="O39" s="20"/>
      <c r="P39" s="20"/>
      <c r="Q39" s="25"/>
    </row>
    <row r="40" spans="1:17" ht="18.95" customHeight="1" x14ac:dyDescent="0.2">
      <c r="A40" s="27"/>
      <c r="B40" s="39" t="s">
        <v>423</v>
      </c>
      <c r="C40" s="46" t="e">
        <f t="shared" ref="C40:H40" si="3">SUM(C31:C39)</f>
        <v>#REF!</v>
      </c>
      <c r="D40" s="49" t="e">
        <f t="shared" si="3"/>
        <v>#REF!</v>
      </c>
      <c r="E40" s="46" t="e">
        <f t="shared" si="3"/>
        <v>#REF!</v>
      </c>
      <c r="F40" s="49" t="e">
        <f t="shared" si="3"/>
        <v>#REF!</v>
      </c>
      <c r="G40" s="46" t="e">
        <f t="shared" si="3"/>
        <v>#REF!</v>
      </c>
      <c r="H40" s="50" t="e">
        <f t="shared" si="3"/>
        <v>#REF!</v>
      </c>
      <c r="I40" s="20"/>
      <c r="J40" s="20"/>
      <c r="K40" s="20"/>
      <c r="L40" s="20"/>
      <c r="M40" s="20"/>
      <c r="N40" s="20"/>
      <c r="O40" s="20"/>
      <c r="P40" s="20"/>
      <c r="Q40" s="25"/>
    </row>
    <row r="41" spans="1:17" ht="18.95" customHeight="1" x14ac:dyDescent="0.2">
      <c r="A41" s="77"/>
      <c r="B41" s="78"/>
      <c r="C41" s="79"/>
      <c r="D41" s="80"/>
      <c r="E41" s="81"/>
      <c r="F41" s="80"/>
      <c r="G41" s="81"/>
      <c r="H41" s="82"/>
      <c r="I41" s="20"/>
      <c r="J41" s="20"/>
      <c r="K41" s="20"/>
      <c r="L41" s="20"/>
      <c r="M41" s="20"/>
      <c r="N41" s="20"/>
      <c r="O41" s="20"/>
      <c r="P41" s="20"/>
      <c r="Q41" s="25"/>
    </row>
    <row r="42" spans="1:17" ht="18.95" customHeight="1" x14ac:dyDescent="0.2">
      <c r="A42" s="28"/>
      <c r="B42" s="37" t="s">
        <v>424</v>
      </c>
      <c r="C42" s="165" t="e">
        <f>(D40+F40+H40)/((C40+E40+G40)*2)</f>
        <v>#REF!</v>
      </c>
      <c r="D42" s="166"/>
      <c r="E42" s="166"/>
      <c r="F42" s="166"/>
      <c r="G42" s="166"/>
      <c r="H42" s="167"/>
      <c r="I42" s="20"/>
      <c r="J42" s="20"/>
      <c r="K42" s="20"/>
      <c r="L42" s="20"/>
      <c r="M42" s="20"/>
      <c r="N42" s="20"/>
      <c r="O42" s="20"/>
      <c r="P42" s="20"/>
      <c r="Q42" s="25"/>
    </row>
    <row r="43" spans="1:17" ht="18.95" customHeight="1" thickBot="1" x14ac:dyDescent="0.25">
      <c r="A43" s="29"/>
      <c r="B43" s="40" t="s">
        <v>425</v>
      </c>
      <c r="C43" s="168">
        <f>COUNTIFS('REEL Regenerative Tool-Gin'!C23:C107,"M",'REEL Regenerative Tool-Gin'!L23:L107,"FC")</f>
        <v>0</v>
      </c>
      <c r="D43" s="169"/>
      <c r="E43" s="168">
        <f>COUNTIFS('REEL Regenerative Tool-Gin'!C23:C107,"M",'REEL Regenerative Tool-Gin'!L23:L107,"PC")</f>
        <v>0</v>
      </c>
      <c r="F43" s="169"/>
      <c r="G43" s="168">
        <f>COUNTIFS('REEL Regenerative Tool-Gin'!C23:C107,"M",'REEL Regenerative Tool-Gin'!L23:L107,"NC")</f>
        <v>0</v>
      </c>
      <c r="H43" s="170"/>
      <c r="I43" s="20"/>
      <c r="J43" s="20"/>
      <c r="K43" s="20"/>
      <c r="L43" s="20"/>
      <c r="M43" s="20"/>
      <c r="N43" s="20"/>
      <c r="O43" s="20"/>
      <c r="P43" s="20"/>
      <c r="Q43" s="25"/>
    </row>
    <row r="44" spans="1:17" ht="18.95" customHeight="1" x14ac:dyDescent="0.2">
      <c r="A44" s="20"/>
      <c r="B44" s="20"/>
      <c r="C44" s="20"/>
      <c r="D44" s="20"/>
      <c r="E44" s="20"/>
      <c r="F44" s="20"/>
      <c r="G44" s="20"/>
      <c r="H44" s="20"/>
      <c r="I44" s="20"/>
      <c r="J44" s="20"/>
      <c r="K44" s="20"/>
      <c r="L44" s="20"/>
      <c r="M44" s="20"/>
      <c r="N44" s="20"/>
      <c r="O44" s="20"/>
      <c r="P44" s="20"/>
      <c r="Q44" s="25"/>
    </row>
    <row r="45" spans="1:17" ht="18.95" customHeight="1" x14ac:dyDescent="0.2">
      <c r="A45" s="20"/>
      <c r="B45" s="20"/>
      <c r="C45" s="20"/>
      <c r="D45" s="20"/>
      <c r="E45" s="20"/>
      <c r="F45" s="20"/>
      <c r="G45" s="20"/>
      <c r="H45" s="20"/>
      <c r="I45" s="20"/>
      <c r="J45" s="20"/>
      <c r="K45" s="20"/>
      <c r="L45" s="20"/>
      <c r="M45" s="20"/>
      <c r="N45" s="20"/>
      <c r="O45" s="20"/>
      <c r="P45" s="20"/>
      <c r="Q45" s="25"/>
    </row>
    <row r="46" spans="1:17" ht="20.25" x14ac:dyDescent="0.2">
      <c r="A46" s="17"/>
      <c r="B46" s="30"/>
      <c r="C46" s="17"/>
      <c r="D46" s="17"/>
      <c r="E46" s="41"/>
      <c r="F46" s="17"/>
      <c r="G46" s="42"/>
      <c r="H46" s="18"/>
      <c r="I46" s="17"/>
      <c r="K46" s="43"/>
      <c r="L46" s="30"/>
      <c r="M46" s="43"/>
      <c r="N46" s="43"/>
      <c r="O46" s="43"/>
      <c r="P46" s="43"/>
      <c r="Q46" s="25"/>
    </row>
    <row r="47" spans="1:17" s="31" customFormat="1" ht="18" customHeight="1" x14ac:dyDescent="0.2">
      <c r="A47" s="161" t="s">
        <v>426</v>
      </c>
      <c r="B47" s="161"/>
      <c r="C47" s="161"/>
      <c r="D47" s="161"/>
      <c r="E47" s="161"/>
      <c r="F47" s="161"/>
      <c r="G47" s="161"/>
      <c r="H47" s="16"/>
      <c r="I47" s="16"/>
      <c r="J47" s="162" t="s">
        <v>398</v>
      </c>
      <c r="K47" s="162"/>
      <c r="L47" s="162"/>
      <c r="M47" s="162"/>
      <c r="N47" s="162"/>
      <c r="O47" s="162"/>
      <c r="P47" s="162"/>
    </row>
    <row r="48" spans="1:17" s="31" customFormat="1" ht="18" customHeight="1" x14ac:dyDescent="0.2">
      <c r="A48" s="163" t="s">
        <v>399</v>
      </c>
      <c r="B48" s="163"/>
      <c r="C48" s="163"/>
      <c r="D48" s="163"/>
      <c r="E48" s="163"/>
      <c r="F48" s="163"/>
      <c r="G48" s="163"/>
      <c r="H48" s="16"/>
      <c r="I48" s="16"/>
      <c r="J48" s="163" t="s">
        <v>399</v>
      </c>
      <c r="K48" s="163"/>
      <c r="L48" s="163"/>
      <c r="M48" s="163"/>
      <c r="N48" s="163"/>
      <c r="O48" s="163"/>
      <c r="P48" s="163"/>
    </row>
    <row r="49" spans="1:16" s="31" customFormat="1" ht="20.100000000000001" customHeight="1" x14ac:dyDescent="0.2">
      <c r="A49" s="174"/>
      <c r="B49" s="174"/>
      <c r="C49" s="174"/>
      <c r="D49" s="174"/>
      <c r="E49" s="174"/>
      <c r="F49" s="174"/>
      <c r="G49" s="174"/>
      <c r="H49" s="16"/>
      <c r="I49" s="16"/>
      <c r="J49" s="174"/>
      <c r="K49" s="174"/>
      <c r="L49" s="174"/>
      <c r="M49" s="174"/>
      <c r="N49" s="174"/>
      <c r="O49" s="174"/>
      <c r="P49" s="174"/>
    </row>
    <row r="50" spans="1:16" s="31" customFormat="1" ht="20.100000000000001" customHeight="1" x14ac:dyDescent="0.2">
      <c r="A50" s="174"/>
      <c r="B50" s="174"/>
      <c r="C50" s="174"/>
      <c r="D50" s="174"/>
      <c r="E50" s="174"/>
      <c r="F50" s="174"/>
      <c r="G50" s="174"/>
      <c r="H50" s="16"/>
      <c r="I50" s="16"/>
      <c r="J50" s="174"/>
      <c r="K50" s="174"/>
      <c r="L50" s="174"/>
      <c r="M50" s="174"/>
      <c r="N50" s="174"/>
      <c r="O50" s="174"/>
      <c r="P50" s="174"/>
    </row>
    <row r="51" spans="1:16" s="31" customFormat="1" ht="20.100000000000001" customHeight="1" x14ac:dyDescent="0.2">
      <c r="A51" s="174"/>
      <c r="B51" s="174"/>
      <c r="C51" s="174"/>
      <c r="D51" s="174"/>
      <c r="E51" s="174"/>
      <c r="F51" s="174"/>
      <c r="G51" s="174"/>
      <c r="H51" s="16"/>
      <c r="I51" s="16"/>
      <c r="J51" s="174"/>
      <c r="K51" s="174"/>
      <c r="L51" s="174"/>
      <c r="M51" s="174"/>
      <c r="N51" s="174"/>
      <c r="O51" s="174"/>
      <c r="P51" s="174"/>
    </row>
    <row r="52" spans="1:16" s="31" customFormat="1" ht="14.25" x14ac:dyDescent="0.2">
      <c r="A52" s="16"/>
      <c r="B52" s="16"/>
      <c r="C52" s="16"/>
      <c r="D52" s="16"/>
      <c r="E52" s="16"/>
      <c r="F52" s="16"/>
      <c r="G52" s="16"/>
      <c r="H52" s="16"/>
      <c r="I52" s="16"/>
      <c r="J52" s="16"/>
      <c r="K52" s="16"/>
      <c r="L52" s="32"/>
      <c r="M52" s="16"/>
      <c r="N52" s="16"/>
      <c r="O52" s="16"/>
      <c r="P52" s="16"/>
    </row>
    <row r="53" spans="1:16" s="31" customFormat="1" ht="18" customHeight="1" x14ac:dyDescent="0.2">
      <c r="A53" s="162" t="s">
        <v>400</v>
      </c>
      <c r="B53" s="162"/>
      <c r="C53" s="162"/>
      <c r="D53" s="162"/>
      <c r="E53" s="162"/>
      <c r="F53" s="162"/>
      <c r="G53" s="162"/>
      <c r="H53" s="16"/>
      <c r="I53" s="16"/>
      <c r="J53" s="162" t="s">
        <v>427</v>
      </c>
      <c r="K53" s="162"/>
      <c r="L53" s="162"/>
      <c r="M53" s="162"/>
      <c r="N53" s="162"/>
      <c r="O53" s="162"/>
      <c r="P53" s="162"/>
    </row>
    <row r="54" spans="1:16" s="31" customFormat="1" ht="18" customHeight="1" x14ac:dyDescent="0.2">
      <c r="A54" s="163" t="s">
        <v>402</v>
      </c>
      <c r="B54" s="163"/>
      <c r="C54" s="163"/>
      <c r="D54" s="163"/>
      <c r="E54" s="163"/>
      <c r="F54" s="163"/>
      <c r="G54" s="163"/>
      <c r="H54" s="16"/>
      <c r="I54" s="16"/>
      <c r="J54" s="175" t="s">
        <v>399</v>
      </c>
      <c r="K54" s="175"/>
      <c r="L54" s="175"/>
      <c r="M54" s="175"/>
      <c r="N54" s="175"/>
      <c r="O54" s="175"/>
      <c r="P54" s="44"/>
    </row>
    <row r="55" spans="1:16" s="31" customFormat="1" ht="20.100000000000001" customHeight="1" x14ac:dyDescent="0.2">
      <c r="A55" s="173"/>
      <c r="B55" s="174"/>
      <c r="C55" s="174"/>
      <c r="D55" s="174"/>
      <c r="E55" s="174"/>
      <c r="F55" s="174"/>
      <c r="G55" s="174"/>
      <c r="H55" s="16"/>
      <c r="I55" s="16"/>
      <c r="J55" s="174"/>
      <c r="K55" s="174"/>
      <c r="L55" s="174"/>
      <c r="M55" s="174"/>
      <c r="N55" s="174"/>
      <c r="O55" s="174"/>
      <c r="P55" s="174"/>
    </row>
    <row r="56" spans="1:16" s="31" customFormat="1" ht="20.100000000000001" customHeight="1" x14ac:dyDescent="0.2">
      <c r="A56" s="174"/>
      <c r="B56" s="174"/>
      <c r="C56" s="174"/>
      <c r="D56" s="174"/>
      <c r="E56" s="174"/>
      <c r="F56" s="174"/>
      <c r="G56" s="174"/>
      <c r="H56" s="16"/>
      <c r="I56" s="16"/>
      <c r="J56" s="174"/>
      <c r="K56" s="174"/>
      <c r="L56" s="174"/>
      <c r="M56" s="174"/>
      <c r="N56" s="174"/>
      <c r="O56" s="174"/>
      <c r="P56" s="174"/>
    </row>
    <row r="57" spans="1:16" s="31" customFormat="1" ht="20.100000000000001" customHeight="1" x14ac:dyDescent="0.2">
      <c r="A57" s="174"/>
      <c r="B57" s="174"/>
      <c r="C57" s="174"/>
      <c r="D57" s="174"/>
      <c r="E57" s="174"/>
      <c r="F57" s="174"/>
      <c r="G57" s="174"/>
      <c r="H57" s="16"/>
      <c r="I57" s="16"/>
      <c r="J57" s="174"/>
      <c r="K57" s="174"/>
      <c r="L57" s="174"/>
      <c r="M57" s="174"/>
      <c r="N57" s="174"/>
      <c r="O57" s="174"/>
      <c r="P57" s="174"/>
    </row>
    <row r="58" spans="1:16" x14ac:dyDescent="0.2">
      <c r="F58" s="16"/>
      <c r="J58" s="32"/>
    </row>
    <row r="59" spans="1:16" x14ac:dyDescent="0.2">
      <c r="F59" s="16"/>
      <c r="J59" s="32"/>
    </row>
    <row r="60" spans="1:16" x14ac:dyDescent="0.2">
      <c r="F60" s="16"/>
      <c r="J60" s="32"/>
    </row>
    <row r="61" spans="1:16" x14ac:dyDescent="0.2">
      <c r="F61" s="16"/>
      <c r="J61" s="32"/>
    </row>
  </sheetData>
  <sheetProtection selectLockedCells="1" selectUnlockedCells="1"/>
  <mergeCells count="59">
    <mergeCell ref="N24:P24"/>
    <mergeCell ref="N25:P25"/>
    <mergeCell ref="A24:M24"/>
    <mergeCell ref="A25:M25"/>
    <mergeCell ref="N20:P20"/>
    <mergeCell ref="N21:P21"/>
    <mergeCell ref="N22:P22"/>
    <mergeCell ref="A20:M20"/>
    <mergeCell ref="A21:M21"/>
    <mergeCell ref="A22:M22"/>
    <mergeCell ref="A16:D16"/>
    <mergeCell ref="A17:D17"/>
    <mergeCell ref="A3:O7"/>
    <mergeCell ref="P3:P7"/>
    <mergeCell ref="B29:B30"/>
    <mergeCell ref="A15:D15"/>
    <mergeCell ref="A13:D13"/>
    <mergeCell ref="A14:D14"/>
    <mergeCell ref="A11:D11"/>
    <mergeCell ref="A12:D12"/>
    <mergeCell ref="A9:P9"/>
    <mergeCell ref="A10:D10"/>
    <mergeCell ref="A19:P19"/>
    <mergeCell ref="J16:P16"/>
    <mergeCell ref="E17:H17"/>
    <mergeCell ref="J17:P17"/>
    <mergeCell ref="A55:G57"/>
    <mergeCell ref="J55:P57"/>
    <mergeCell ref="A49:G51"/>
    <mergeCell ref="J49:P51"/>
    <mergeCell ref="A53:G53"/>
    <mergeCell ref="J53:P53"/>
    <mergeCell ref="A54:G54"/>
    <mergeCell ref="J54:O54"/>
    <mergeCell ref="A47:G47"/>
    <mergeCell ref="J47:P47"/>
    <mergeCell ref="A48:G48"/>
    <mergeCell ref="J48:P48"/>
    <mergeCell ref="C29:D29"/>
    <mergeCell ref="E29:F29"/>
    <mergeCell ref="G29:H29"/>
    <mergeCell ref="C42:H42"/>
    <mergeCell ref="C43:D43"/>
    <mergeCell ref="E43:F43"/>
    <mergeCell ref="G43:H43"/>
    <mergeCell ref="A29:A30"/>
    <mergeCell ref="E10:H10"/>
    <mergeCell ref="J10:P10"/>
    <mergeCell ref="E11:H11"/>
    <mergeCell ref="J11:P11"/>
    <mergeCell ref="E12:H12"/>
    <mergeCell ref="J12:P12"/>
    <mergeCell ref="E16:H16"/>
    <mergeCell ref="E13:H13"/>
    <mergeCell ref="J13:P13"/>
    <mergeCell ref="E14:H14"/>
    <mergeCell ref="J14:P14"/>
    <mergeCell ref="E15:H15"/>
    <mergeCell ref="J15:P15"/>
  </mergeCells>
  <conditionalFormatting sqref="C43">
    <cfRule type="cellIs" dxfId="6" priority="5" operator="greaterThan">
      <formula>0</formula>
    </cfRule>
  </conditionalFormatting>
  <conditionalFormatting sqref="E43">
    <cfRule type="cellIs" dxfId="5" priority="4" operator="greaterThan">
      <formula>0</formula>
    </cfRule>
  </conditionalFormatting>
  <conditionalFormatting sqref="G43">
    <cfRule type="cellIs" dxfId="4" priority="3" operator="greaterThan">
      <formula>0</formula>
    </cfRule>
  </conditionalFormatting>
  <conditionalFormatting sqref="N25">
    <cfRule type="cellIs" dxfId="3" priority="8" stopIfTrue="1" operator="lessThanOrEqual">
      <formula>0.5</formula>
    </cfRule>
    <cfRule type="cellIs" dxfId="2" priority="9" stopIfTrue="1" operator="greaterThanOrEqual">
      <formula>0.5</formula>
    </cfRule>
  </conditionalFormatting>
  <conditionalFormatting sqref="N25:P25">
    <cfRule type="cellIs" dxfId="1" priority="1" operator="lessThan">
      <formula>60</formula>
    </cfRule>
    <cfRule type="cellIs" dxfId="0" priority="2" operator="greaterThan">
      <formula>60</formula>
    </cfRule>
  </conditionalFormatting>
  <dataValidations count="4">
    <dataValidation type="list" allowBlank="1" showInputMessage="1" showErrorMessage="1" sqref="E11" xr:uid="{24B40981-6E79-4A3A-8C72-C93DB241172B}">
      <formula1>"First Party, Second Party, Third Party"</formula1>
    </dataValidation>
    <dataValidation type="list" allowBlank="1" showErrorMessage="1" sqref="I11" xr:uid="{3F545052-D340-4B2C-88DB-AFAF87F9E6FB}">
      <formula1>"Initial,Renewal,Follow up,Unannounced"</formula1>
      <formula2>0</formula2>
    </dataValidation>
    <dataValidation allowBlank="1" showErrorMessage="1" sqref="A3" xr:uid="{7767867F-2C41-47DD-9465-E057CA6C3897}"/>
    <dataValidation type="list" allowBlank="1" showInputMessage="1" showErrorMessage="1" sqref="N20" xr:uid="{8C705587-4281-4070-A158-C268EE3E3ACE}">
      <formula1>$AA$20:$AA$24</formula1>
    </dataValidation>
  </dataValidations>
  <printOptions horizontalCentered="1"/>
  <pageMargins left="0.2361111111111111" right="0.2361111111111111" top="0.39374999999999999" bottom="0.59097222222222223" header="0.51180555555555551" footer="0.31527777777777777"/>
  <pageSetup paperSize="9" scale="42" firstPageNumber="0" orientation="landscape" horizontalDpi="300" verticalDpi="300" r:id="rId1"/>
  <headerFooter alignWithMargins="0">
    <oddFooter xml:space="preserve">&amp;CREEL Cotton Assessment Results
 - &amp;N - </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201EB-C9C0-4E68-832B-55B0AA4113C6}">
  <dimension ref="B6:F27"/>
  <sheetViews>
    <sheetView workbookViewId="0">
      <selection activeCell="C18" sqref="C18"/>
    </sheetView>
  </sheetViews>
  <sheetFormatPr defaultColWidth="9.140625" defaultRowHeight="11.25" x14ac:dyDescent="0.15"/>
  <cols>
    <col min="1" max="1" width="9.140625" style="73"/>
    <col min="2" max="2" width="12.140625" style="73" customWidth="1"/>
    <col min="3" max="3" width="31.140625" style="73" customWidth="1"/>
    <col min="4" max="4" width="9.140625" style="73"/>
    <col min="5" max="5" width="13.42578125" style="73" customWidth="1"/>
    <col min="6" max="6" width="46.85546875" style="73" customWidth="1"/>
    <col min="7" max="16384" width="9.140625" style="73"/>
  </cols>
  <sheetData>
    <row r="6" spans="2:6" x14ac:dyDescent="0.15">
      <c r="B6" s="197" t="s">
        <v>540</v>
      </c>
      <c r="C6" s="197"/>
      <c r="E6" s="197" t="s">
        <v>541</v>
      </c>
      <c r="F6" s="197"/>
    </row>
    <row r="7" spans="2:6" x14ac:dyDescent="0.15">
      <c r="B7" s="74" t="s">
        <v>542</v>
      </c>
      <c r="C7" s="74" t="s">
        <v>543</v>
      </c>
      <c r="E7" s="75" t="s">
        <v>544</v>
      </c>
      <c r="F7" s="75" t="s">
        <v>545</v>
      </c>
    </row>
    <row r="8" spans="2:6" x14ac:dyDescent="0.15">
      <c r="B8" s="74" t="s">
        <v>74</v>
      </c>
      <c r="C8" s="74" t="s">
        <v>546</v>
      </c>
      <c r="E8" s="75" t="s">
        <v>547</v>
      </c>
      <c r="F8" s="75" t="s">
        <v>548</v>
      </c>
    </row>
    <row r="9" spans="2:6" x14ac:dyDescent="0.15">
      <c r="B9" s="74" t="s">
        <v>549</v>
      </c>
      <c r="C9" s="74" t="s">
        <v>550</v>
      </c>
      <c r="E9" s="75" t="s">
        <v>551</v>
      </c>
      <c r="F9" s="75" t="s">
        <v>552</v>
      </c>
    </row>
    <row r="10" spans="2:6" x14ac:dyDescent="0.15">
      <c r="B10" s="74" t="s">
        <v>38</v>
      </c>
      <c r="C10" s="74" t="s">
        <v>553</v>
      </c>
      <c r="E10" s="75" t="s">
        <v>554</v>
      </c>
      <c r="F10" s="75" t="s">
        <v>555</v>
      </c>
    </row>
    <row r="11" spans="2:6" x14ac:dyDescent="0.15">
      <c r="B11" s="74" t="s">
        <v>556</v>
      </c>
      <c r="C11" s="74" t="s">
        <v>557</v>
      </c>
      <c r="E11" s="75" t="s">
        <v>558</v>
      </c>
      <c r="F11" s="75" t="s">
        <v>559</v>
      </c>
    </row>
    <row r="12" spans="2:6" x14ac:dyDescent="0.15">
      <c r="B12" s="74" t="s">
        <v>560</v>
      </c>
      <c r="C12" s="74" t="s">
        <v>561</v>
      </c>
      <c r="E12" s="75" t="s">
        <v>68</v>
      </c>
      <c r="F12" s="75" t="s">
        <v>562</v>
      </c>
    </row>
    <row r="13" spans="2:6" x14ac:dyDescent="0.15">
      <c r="E13" s="75" t="s">
        <v>563</v>
      </c>
      <c r="F13" s="75" t="s">
        <v>419</v>
      </c>
    </row>
    <row r="14" spans="2:6" x14ac:dyDescent="0.15">
      <c r="B14" s="197" t="s">
        <v>564</v>
      </c>
      <c r="C14" s="197"/>
      <c r="E14" s="75" t="s">
        <v>565</v>
      </c>
      <c r="F14" s="75" t="s">
        <v>566</v>
      </c>
    </row>
    <row r="15" spans="2:6" x14ac:dyDescent="0.15">
      <c r="B15" s="70" t="s">
        <v>42</v>
      </c>
      <c r="C15" s="74" t="s">
        <v>567</v>
      </c>
      <c r="E15" s="75" t="s">
        <v>568</v>
      </c>
      <c r="F15" s="75" t="s">
        <v>569</v>
      </c>
    </row>
    <row r="16" spans="2:6" x14ac:dyDescent="0.15">
      <c r="B16" s="71" t="s">
        <v>49</v>
      </c>
      <c r="C16" s="74" t="s">
        <v>570</v>
      </c>
      <c r="E16" s="75" t="s">
        <v>571</v>
      </c>
      <c r="F16" s="75" t="s">
        <v>572</v>
      </c>
    </row>
    <row r="17" spans="2:6" x14ac:dyDescent="0.15">
      <c r="B17" s="72" t="s">
        <v>51</v>
      </c>
      <c r="C17" s="74" t="s">
        <v>573</v>
      </c>
      <c r="E17" s="75" t="s">
        <v>574</v>
      </c>
      <c r="F17" s="75" t="s">
        <v>575</v>
      </c>
    </row>
    <row r="18" spans="2:6" x14ac:dyDescent="0.15">
      <c r="B18" s="74" t="s">
        <v>576</v>
      </c>
      <c r="C18" s="74" t="s">
        <v>577</v>
      </c>
      <c r="E18" s="75" t="s">
        <v>578</v>
      </c>
      <c r="F18" s="75" t="s">
        <v>579</v>
      </c>
    </row>
    <row r="19" spans="2:6" x14ac:dyDescent="0.15">
      <c r="E19" s="75" t="s">
        <v>580</v>
      </c>
      <c r="F19" s="75" t="s">
        <v>581</v>
      </c>
    </row>
    <row r="20" spans="2:6" x14ac:dyDescent="0.15">
      <c r="E20" s="75" t="s">
        <v>38</v>
      </c>
      <c r="F20" s="75" t="s">
        <v>553</v>
      </c>
    </row>
    <row r="21" spans="2:6" ht="13.5" customHeight="1" x14ac:dyDescent="0.15">
      <c r="B21" s="197" t="s">
        <v>582</v>
      </c>
      <c r="C21" s="197"/>
      <c r="E21" s="75" t="s">
        <v>583</v>
      </c>
      <c r="F21" s="76" t="s">
        <v>584</v>
      </c>
    </row>
    <row r="22" spans="2:6" x14ac:dyDescent="0.15">
      <c r="B22" s="74" t="s">
        <v>40</v>
      </c>
      <c r="C22" s="74" t="s">
        <v>585</v>
      </c>
      <c r="E22" s="75" t="s">
        <v>54</v>
      </c>
      <c r="F22" s="75" t="s">
        <v>586</v>
      </c>
    </row>
    <row r="23" spans="2:6" x14ac:dyDescent="0.15">
      <c r="B23" s="74" t="s">
        <v>110</v>
      </c>
      <c r="C23" s="74" t="s">
        <v>587</v>
      </c>
      <c r="E23" s="75" t="s">
        <v>588</v>
      </c>
      <c r="F23" s="75" t="s">
        <v>589</v>
      </c>
    </row>
    <row r="24" spans="2:6" x14ac:dyDescent="0.15">
      <c r="B24" s="74" t="s">
        <v>133</v>
      </c>
      <c r="C24" s="74" t="s">
        <v>590</v>
      </c>
      <c r="E24" s="75" t="s">
        <v>591</v>
      </c>
      <c r="F24" s="75" t="s">
        <v>592</v>
      </c>
    </row>
    <row r="25" spans="2:6" x14ac:dyDescent="0.15">
      <c r="B25" s="74" t="s">
        <v>139</v>
      </c>
      <c r="C25" s="74" t="s">
        <v>593</v>
      </c>
      <c r="E25" s="75" t="s">
        <v>594</v>
      </c>
      <c r="F25" s="75" t="s">
        <v>595</v>
      </c>
    </row>
    <row r="26" spans="2:6" x14ac:dyDescent="0.15">
      <c r="B26" s="74" t="s">
        <v>150</v>
      </c>
      <c r="C26" s="74" t="s">
        <v>596</v>
      </c>
      <c r="E26" s="75" t="s">
        <v>597</v>
      </c>
      <c r="F26" s="75" t="s">
        <v>598</v>
      </c>
    </row>
    <row r="27" spans="2:6" x14ac:dyDescent="0.15">
      <c r="B27" s="74" t="s">
        <v>227</v>
      </c>
      <c r="C27" s="74" t="s">
        <v>599</v>
      </c>
    </row>
  </sheetData>
  <mergeCells count="4">
    <mergeCell ref="B6:C6"/>
    <mergeCell ref="B14:C14"/>
    <mergeCell ref="B21:C21"/>
    <mergeCell ref="E6:F6"/>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6A87328EABB547AFD781B23DB41A47" ma:contentTypeVersion="3" ma:contentTypeDescription="Create a new document." ma:contentTypeScope="" ma:versionID="e28b256d7655d885963ada0f28b1f49f">
  <xsd:schema xmlns:xsd="http://www.w3.org/2001/XMLSchema" xmlns:xs="http://www.w3.org/2001/XMLSchema" xmlns:p="http://schemas.microsoft.com/office/2006/metadata/properties" xmlns:ns2="eabd6719-891e-43f8-a91f-77b45b2a9262" targetNamespace="http://schemas.microsoft.com/office/2006/metadata/properties" ma:root="true" ma:fieldsID="a34678c596fb41f29113bcfd1e733dad" ns2:_="">
    <xsd:import namespace="eabd6719-891e-43f8-a91f-77b45b2a926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bd6719-891e-43f8-a91f-77b45b2a92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984559-AED7-4045-893B-E0DFF17A1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bd6719-891e-43f8-a91f-77b45b2a92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4C2C74-C8BE-4715-9AD2-60276966F90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E3D69EE-1278-4F43-A86E-DFA7476E461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REEL Regenerative Tool-Gin</vt:lpstr>
      <vt:lpstr>Guidance for Assessors for Gin</vt:lpstr>
      <vt:lpstr>Narrative Report</vt:lpstr>
      <vt:lpstr>Results</vt:lpstr>
      <vt:lpstr>Legends</vt:lpstr>
      <vt:lpstr>'Narrative Report'!Excel_BuiltIn_Print_Area</vt:lpstr>
      <vt:lpstr>'Narrative Report'!Print_Area</vt:lpstr>
      <vt:lpstr>Results!Print_Area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Prabeen K Singh</dc:creator>
  <cp:keywords/>
  <dc:description/>
  <cp:lastModifiedBy>Akshay Gore</cp:lastModifiedBy>
  <cp:revision/>
  <dcterms:created xsi:type="dcterms:W3CDTF">2024-10-26T09:15:22Z</dcterms:created>
  <dcterms:modified xsi:type="dcterms:W3CDTF">2025-07-15T13:44:43Z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0x0101006C6A87328EABB547AFD781B23DB41A47</vt:lpwstr>
  </property>
</Properties>
</file>